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Sheet'!$A$1:$H$69</definedName>
    <definedName name="_xlnm.Print_Area" localSheetId="3">'Cashflow Statement'!$A$1:$I$37</definedName>
    <definedName name="_xlnm.Print_Area" localSheetId="2">'Changes in Equity'!$A$1:$W$71</definedName>
    <definedName name="_xlnm.Print_Area" localSheetId="0">'Income Statement'!$A$1:$L$76</definedName>
    <definedName name="_xlnm.Print_Titles" localSheetId="1">'Balance Sheet'!$1:$11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<sst xmlns="http://schemas.openxmlformats.org/spreadsheetml/2006/main" count="195" uniqueCount="143">
  <si>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</si>
  <si>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</si>
  <si>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</si>
  <si>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</si>
  <si>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</si>
  <si>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</si>
  <si>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</si>
  <si>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</si>
  <si>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</si>
  <si>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</si>
  <si>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</si>
  <si>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</si>
  <si>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</si>
  <si>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</si>
  <si>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Revaluation</t>
  </si>
  <si>
    <t>Premium</t>
  </si>
  <si>
    <t>- 3 -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</si>
  <si>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</si>
  <si>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</si>
  <si>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</si>
  <si>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</si>
  <si>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</si>
  <si>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</si>
  <si>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</si>
  <si>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</si>
  <si>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</si>
  <si>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</si>
  <si>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 xml:space="preserve">Translation </t>
  </si>
  <si>
    <t xml:space="preserve">Reserve </t>
  </si>
  <si>
    <t>3 months Ended</t>
  </si>
  <si>
    <t>Basic</t>
  </si>
  <si>
    <t>Diluted</t>
  </si>
  <si>
    <t>and the accompanying explanatory notes attached to the interim financial statements.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</si>
  <si>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</si>
  <si>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</si>
  <si>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</si>
  <si>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</si>
  <si>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</si>
  <si>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</si>
  <si>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</si>
  <si>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</si>
  <si>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</si>
  <si>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</si>
  <si>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</si>
  <si>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</si>
  <si>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</si>
  <si>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</si>
  <si>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Minority </t>
  </si>
  <si>
    <t>Equity</t>
  </si>
  <si>
    <t>Distributable</t>
  </si>
  <si>
    <t>Non-Distributable</t>
  </si>
  <si>
    <t>Earnings</t>
  </si>
  <si>
    <t>Note</t>
  </si>
  <si>
    <t>Investment properties</t>
  </si>
  <si>
    <t xml:space="preserve"> </t>
  </si>
  <si>
    <t>(Audited)</t>
  </si>
  <si>
    <t>Effects of exchange rate differences</t>
  </si>
  <si>
    <t>Interests</t>
  </si>
  <si>
    <t>Deferred tax assets</t>
  </si>
  <si>
    <t>Biological assets</t>
  </si>
  <si>
    <t>At 1 July 2009</t>
  </si>
  <si>
    <t>As at 30.6.10</t>
  </si>
  <si>
    <t>Cash and cash equivalents at beginning of year</t>
  </si>
  <si>
    <t>Revenue</t>
  </si>
  <si>
    <t>Cost of Sales</t>
  </si>
  <si>
    <t>Income Tax Expense</t>
  </si>
  <si>
    <t>Owners Of The Parent</t>
  </si>
  <si>
    <t>Minority Interests</t>
  </si>
  <si>
    <t>Attributable to Owners of the Parent</t>
  </si>
  <si>
    <t>year ended 30 June 2010 and the accompanying explanatory notes attached to the interim financial statements.</t>
  </si>
  <si>
    <t>The condensed consolidated statement of changes in equity should be read in conjunction with the audited financial statements for the year ended 30 June 2010</t>
  </si>
  <si>
    <t>Other</t>
  </si>
  <si>
    <t>Reserves</t>
  </si>
  <si>
    <t>Asset</t>
  </si>
  <si>
    <t>Foreign</t>
  </si>
  <si>
    <t>Currency</t>
  </si>
  <si>
    <t>At 1 July 2010</t>
  </si>
  <si>
    <t>Attributable to</t>
  </si>
  <si>
    <t xml:space="preserve">Owners of the </t>
  </si>
  <si>
    <t>Parent, Total</t>
  </si>
  <si>
    <t>Tax recoverable</t>
  </si>
  <si>
    <t xml:space="preserve">   Parent (Sen Per Share):</t>
  </si>
  <si>
    <t>Profit/(Loss) Attributable To:</t>
  </si>
  <si>
    <t>Other Items of Income</t>
  </si>
  <si>
    <t xml:space="preserve">   Interest Income</t>
  </si>
  <si>
    <t xml:space="preserve">   Other Operating Income</t>
  </si>
  <si>
    <t>Other Items of Expense</t>
  </si>
  <si>
    <t xml:space="preserve">   Administrative Expenses</t>
  </si>
  <si>
    <t xml:space="preserve">   Selling Expenses</t>
  </si>
  <si>
    <t xml:space="preserve">   Finance Costs</t>
  </si>
  <si>
    <t xml:space="preserve">   Foreign Currency Translation</t>
  </si>
  <si>
    <t>Derivative financial instruments</t>
  </si>
  <si>
    <t>Effects of adopting FRS 139</t>
  </si>
  <si>
    <t>As restated</t>
  </si>
  <si>
    <t>(Restated)</t>
  </si>
  <si>
    <t>Condensed Consolidated Statement of Comprehensive Income</t>
  </si>
  <si>
    <t>The condensed consolidated statement of comprehensive income should be read in conjunction with the audited financial statements for the</t>
  </si>
  <si>
    <t>Condensed Consolidated Statement of Financial Position</t>
  </si>
  <si>
    <t>The condensed consolidated statement of financial position should be read in conjunction with the audited financial statements for the</t>
  </si>
  <si>
    <t>Condensed Consolidated Statement of Changes in Equity</t>
  </si>
  <si>
    <t>Condensed Consolidated Statement of Cash Flows</t>
  </si>
  <si>
    <t>The condensed consolidated statement of cash flows should be read in conjunction with the audited financial statements for the</t>
  </si>
  <si>
    <t>Net increase in cash and cash equivalents</t>
  </si>
  <si>
    <t>Premium paid on</t>
  </si>
  <si>
    <t xml:space="preserve">   acquisition of minority interests</t>
  </si>
  <si>
    <t>Gross Profit</t>
  </si>
  <si>
    <t>Total Comprehensive Profit/(Loss) Attributable To:</t>
  </si>
  <si>
    <t>28 (a)</t>
  </si>
  <si>
    <t>28 (b)</t>
  </si>
  <si>
    <t xml:space="preserve">  </t>
  </si>
  <si>
    <t>Net cash used in investing activities</t>
  </si>
  <si>
    <t>Net cash generated from operating activities</t>
  </si>
  <si>
    <t>Dividend paid</t>
  </si>
  <si>
    <t>`</t>
  </si>
  <si>
    <t>For The Year Ended 30 June 2011</t>
  </si>
  <si>
    <t>30.6.11</t>
  </si>
  <si>
    <t>30.6.10</t>
  </si>
  <si>
    <t>12 months Ended</t>
  </si>
  <si>
    <t>Profit/(Loss) For The Period/Year</t>
  </si>
  <si>
    <t>Profit/(loss) For The Period/Year</t>
  </si>
  <si>
    <t>As at 30.6.11</t>
  </si>
  <si>
    <t>As At 30 June 2011</t>
  </si>
  <si>
    <t>At 30 June 2010</t>
  </si>
  <si>
    <t>At 30 June 2011</t>
  </si>
  <si>
    <t>Cash and cash equivalents at end of year</t>
  </si>
  <si>
    <t xml:space="preserve">Earnings Per Share Attributable to Owners Of The </t>
  </si>
  <si>
    <t>Revaluation reserve realised</t>
  </si>
  <si>
    <t>Acquisition of minority interests</t>
  </si>
  <si>
    <t>Profit Before Tax</t>
  </si>
  <si>
    <t>Other Comprehensive Profit/(Loss):</t>
  </si>
  <si>
    <t>Net cash generated from/(used in) financing activities</t>
  </si>
  <si>
    <t xml:space="preserve">   Revaluation of Plantation Infrastructure, Lands, Buildings </t>
  </si>
  <si>
    <t xml:space="preserve">   Gain on Fair Value Changes in Derivatives</t>
  </si>
  <si>
    <t xml:space="preserve">       and Biological Assets</t>
  </si>
  <si>
    <t>Total Comprehensive Profit For The Period/Year</t>
  </si>
  <si>
    <t>Land use rights</t>
  </si>
  <si>
    <t>Total comprehensive income</t>
  </si>
  <si>
    <t>Transactions with owners</t>
  </si>
  <si>
    <t>Total transactions with owners</t>
  </si>
  <si>
    <t>Gain on Fair</t>
  </si>
  <si>
    <t>Value Changes</t>
  </si>
  <si>
    <t>in Derivatives</t>
  </si>
  <si>
    <t>Dividend paid to minority</t>
  </si>
</sst>
</file>

<file path=xl/styles.xml><?xml version="1.0" encoding="utf-8"?>
<styleSheet xmlns="http://schemas.openxmlformats.org/spreadsheetml/2006/main">
  <numFmts count="5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Border="1" applyAlignment="1">
      <alignment vertical="top"/>
    </xf>
    <xf numFmtId="185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43" fontId="3" fillId="33" borderId="0" xfId="42" applyFont="1" applyFill="1" applyBorder="1" applyAlignment="1">
      <alignment horizontal="center"/>
    </xf>
    <xf numFmtId="43" fontId="0" fillId="33" borderId="0" xfId="42" applyFont="1" applyFill="1" applyBorder="1" applyAlignment="1">
      <alignment/>
    </xf>
    <xf numFmtId="185" fontId="0" fillId="33" borderId="0" xfId="42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0" fillId="0" borderId="0" xfId="0" applyFill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Font="1" applyFill="1" applyBorder="1" applyAlignment="1">
      <alignment vertical="top"/>
    </xf>
    <xf numFmtId="43" fontId="4" fillId="0" borderId="0" xfId="42" applyNumberFormat="1" applyFont="1" applyFill="1" applyBorder="1" applyAlignment="1">
      <alignment/>
    </xf>
    <xf numFmtId="43" fontId="4" fillId="0" borderId="14" xfId="42" applyNumberFormat="1" applyFont="1" applyFill="1" applyBorder="1" applyAlignment="1">
      <alignment/>
    </xf>
    <xf numFmtId="185" fontId="0" fillId="0" borderId="0" xfId="0" applyNumberFormat="1" applyBorder="1" applyAlignment="1">
      <alignment/>
    </xf>
    <xf numFmtId="0" fontId="3" fillId="33" borderId="0" xfId="0" applyFont="1" applyFill="1" applyBorder="1" applyAlignment="1">
      <alignment/>
    </xf>
    <xf numFmtId="185" fontId="4" fillId="33" borderId="11" xfId="42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43" fontId="3" fillId="33" borderId="16" xfId="42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185" fontId="3" fillId="33" borderId="18" xfId="42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185" fontId="3" fillId="33" borderId="20" xfId="42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185" fontId="4" fillId="33" borderId="18" xfId="42" applyNumberFormat="1" applyFont="1" applyFill="1" applyBorder="1" applyAlignment="1">
      <alignment/>
    </xf>
    <xf numFmtId="185" fontId="4" fillId="33" borderId="19" xfId="42" applyNumberFormat="1" applyFont="1" applyFill="1" applyBorder="1" applyAlignment="1">
      <alignment/>
    </xf>
    <xf numFmtId="185" fontId="4" fillId="33" borderId="20" xfId="42" applyNumberFormat="1" applyFont="1" applyFill="1" applyBorder="1" applyAlignment="1">
      <alignment/>
    </xf>
    <xf numFmtId="185" fontId="4" fillId="33" borderId="21" xfId="42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5" fontId="4" fillId="33" borderId="22" xfId="42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5" fontId="4" fillId="0" borderId="24" xfId="42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85" fontId="0" fillId="33" borderId="18" xfId="42" applyNumberFormat="1" applyFont="1" applyFill="1" applyBorder="1" applyAlignment="1">
      <alignment/>
    </xf>
    <xf numFmtId="185" fontId="0" fillId="33" borderId="19" xfId="42" applyNumberFormat="1" applyFont="1" applyFill="1" applyBorder="1" applyAlignment="1">
      <alignment/>
    </xf>
    <xf numFmtId="185" fontId="4" fillId="33" borderId="24" xfId="42" applyNumberFormat="1" applyFont="1" applyFill="1" applyBorder="1" applyAlignment="1">
      <alignment/>
    </xf>
    <xf numFmtId="185" fontId="4" fillId="33" borderId="20" xfId="42" applyNumberFormat="1" applyFont="1" applyFill="1" applyBorder="1" applyAlignment="1">
      <alignment horizontal="center"/>
    </xf>
    <xf numFmtId="185" fontId="4" fillId="33" borderId="15" xfId="42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185" fontId="4" fillId="33" borderId="16" xfId="42" applyNumberFormat="1" applyFont="1" applyFill="1" applyBorder="1" applyAlignment="1">
      <alignment/>
    </xf>
    <xf numFmtId="185" fontId="4" fillId="33" borderId="16" xfId="42" applyNumberFormat="1" applyFont="1" applyFill="1" applyBorder="1" applyAlignment="1">
      <alignment/>
    </xf>
    <xf numFmtId="43" fontId="4" fillId="33" borderId="16" xfId="42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6" xfId="0" applyFill="1" applyBorder="1" applyAlignment="1">
      <alignment/>
    </xf>
    <xf numFmtId="185" fontId="4" fillId="33" borderId="17" xfId="42" applyNumberFormat="1" applyFont="1" applyFill="1" applyBorder="1" applyAlignment="1">
      <alignment/>
    </xf>
    <xf numFmtId="185" fontId="4" fillId="33" borderId="23" xfId="42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85" fontId="4" fillId="33" borderId="25" xfId="42" applyNumberFormat="1" applyFont="1" applyFill="1" applyBorder="1" applyAlignment="1">
      <alignment/>
    </xf>
    <xf numFmtId="43" fontId="4" fillId="33" borderId="11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552450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639050" y="171450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7</xdr:col>
      <xdr:colOff>762000</xdr:colOff>
      <xdr:row>4</xdr:row>
      <xdr:rowOff>114300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33975" y="1905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600075</xdr:colOff>
      <xdr:row>1</xdr:row>
      <xdr:rowOff>19050</xdr:rowOff>
    </xdr:from>
    <xdr:to>
      <xdr:col>22</xdr:col>
      <xdr:colOff>600075</xdr:colOff>
      <xdr:row>4</xdr:row>
      <xdr:rowOff>133350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1458575" y="20955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9</xdr:row>
      <xdr:rowOff>76200</xdr:rowOff>
    </xdr:from>
    <xdr:to>
      <xdr:col>15</xdr:col>
      <xdr:colOff>847725</xdr:colOff>
      <xdr:row>9</xdr:row>
      <xdr:rowOff>76200</xdr:rowOff>
    </xdr:to>
    <xdr:sp>
      <xdr:nvSpPr>
        <xdr:cNvPr id="2" name="Straight Arrow Connector 3"/>
        <xdr:cNvSpPr>
          <a:spLocks/>
        </xdr:cNvSpPr>
      </xdr:nvSpPr>
      <xdr:spPr>
        <a:xfrm flipV="1">
          <a:off x="8705850" y="179070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104775</xdr:rowOff>
    </xdr:from>
    <xdr:to>
      <xdr:col>19</xdr:col>
      <xdr:colOff>19050</xdr:colOff>
      <xdr:row>8</xdr:row>
      <xdr:rowOff>104775</xdr:rowOff>
    </xdr:to>
    <xdr:sp>
      <xdr:nvSpPr>
        <xdr:cNvPr id="3" name="Straight Arrow Connector 7"/>
        <xdr:cNvSpPr>
          <a:spLocks/>
        </xdr:cNvSpPr>
      </xdr:nvSpPr>
      <xdr:spPr>
        <a:xfrm>
          <a:off x="8705850" y="16287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123825</xdr:colOff>
      <xdr:row>9</xdr:row>
      <xdr:rowOff>95250</xdr:rowOff>
    </xdr:from>
    <xdr:to>
      <xdr:col>9</xdr:col>
      <xdr:colOff>895350</xdr:colOff>
      <xdr:row>9</xdr:row>
      <xdr:rowOff>95250</xdr:rowOff>
    </xdr:to>
    <xdr:sp>
      <xdr:nvSpPr>
        <xdr:cNvPr id="4" name="Straight Arrow Connector 16"/>
        <xdr:cNvSpPr>
          <a:spLocks/>
        </xdr:cNvSpPr>
      </xdr:nvSpPr>
      <xdr:spPr>
        <a:xfrm rot="10800000">
          <a:off x="5419725" y="18097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8</xdr:row>
      <xdr:rowOff>85725</xdr:rowOff>
    </xdr:from>
    <xdr:to>
      <xdr:col>7</xdr:col>
      <xdr:colOff>762000</xdr:colOff>
      <xdr:row>8</xdr:row>
      <xdr:rowOff>85725</xdr:rowOff>
    </xdr:to>
    <xdr:sp>
      <xdr:nvSpPr>
        <xdr:cNvPr id="5" name="Straight Arrow Connector 20"/>
        <xdr:cNvSpPr>
          <a:spLocks/>
        </xdr:cNvSpPr>
      </xdr:nvSpPr>
      <xdr:spPr>
        <a:xfrm rot="10800000" flipV="1">
          <a:off x="2619375" y="1609725"/>
          <a:ext cx="2247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180975</xdr:rowOff>
    </xdr:from>
    <xdr:to>
      <xdr:col>8</xdr:col>
      <xdr:colOff>590550</xdr:colOff>
      <xdr:row>4</xdr:row>
      <xdr:rowOff>104775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362575" y="1809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"/>
  <sheetViews>
    <sheetView showGridLines="0" view="pageBreakPreview" zoomScale="75" zoomScaleSheetLayoutView="75" zoomScalePageLayoutView="0" workbookViewId="0" topLeftCell="A25">
      <selection activeCell="D64" sqref="D64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68.33203125" style="2" customWidth="1"/>
    <col min="5" max="5" width="15.16015625" style="152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0" t="s">
        <v>17</v>
      </c>
      <c r="B1" s="11"/>
      <c r="C1" s="11"/>
      <c r="D1" s="11"/>
      <c r="E1" s="126"/>
      <c r="F1" s="15"/>
      <c r="G1" s="14"/>
      <c r="H1" s="14"/>
      <c r="I1" s="14"/>
      <c r="J1" s="10"/>
      <c r="K1" s="11"/>
      <c r="L1" s="11"/>
    </row>
    <row r="2" spans="1:12" ht="15">
      <c r="A2" s="2" t="s">
        <v>6</v>
      </c>
      <c r="B2" s="11"/>
      <c r="C2" s="11"/>
      <c r="D2" s="11"/>
      <c r="E2" s="241"/>
      <c r="F2" s="241"/>
      <c r="G2" s="241"/>
      <c r="H2" s="241"/>
      <c r="I2" s="14"/>
      <c r="J2" s="10"/>
      <c r="K2" s="11"/>
      <c r="L2" s="11"/>
    </row>
    <row r="3" spans="1:12" ht="15">
      <c r="A3" s="11"/>
      <c r="B3" s="11"/>
      <c r="C3" s="11"/>
      <c r="D3" s="11"/>
      <c r="E3" s="179"/>
      <c r="F3" s="15"/>
      <c r="G3" s="14"/>
      <c r="H3" s="14"/>
      <c r="I3" s="14"/>
      <c r="J3" s="10"/>
      <c r="K3" s="11"/>
      <c r="L3" s="11"/>
    </row>
    <row r="4" spans="1:12" ht="12.75" customHeight="1">
      <c r="A4" s="10" t="s">
        <v>95</v>
      </c>
      <c r="B4" s="11"/>
      <c r="C4" s="11"/>
      <c r="D4" s="11"/>
      <c r="E4" s="126"/>
      <c r="F4" s="15"/>
      <c r="G4" s="14"/>
      <c r="H4" s="14"/>
      <c r="I4" s="14"/>
      <c r="J4" s="10"/>
      <c r="K4" s="11"/>
      <c r="L4" s="11"/>
    </row>
    <row r="5" spans="1:12" ht="12.75" customHeight="1">
      <c r="A5" s="10" t="s">
        <v>114</v>
      </c>
      <c r="B5" s="11"/>
      <c r="C5" s="11"/>
      <c r="D5" s="11"/>
      <c r="E5" s="147"/>
      <c r="F5" s="10"/>
      <c r="G5" s="11"/>
      <c r="H5" s="11"/>
      <c r="I5" s="14"/>
      <c r="J5" s="10"/>
      <c r="K5" s="11"/>
      <c r="L5" s="11"/>
    </row>
    <row r="6" spans="1:12" ht="7.5" customHeight="1">
      <c r="A6" s="12"/>
      <c r="B6" s="12"/>
      <c r="C6" s="12"/>
      <c r="D6" s="12"/>
      <c r="E6" s="118"/>
      <c r="F6" s="13"/>
      <c r="G6" s="12"/>
      <c r="H6" s="12"/>
      <c r="I6" s="12"/>
      <c r="J6" s="13"/>
      <c r="K6" s="12"/>
      <c r="L6" s="12"/>
    </row>
    <row r="7" spans="1:12" s="3" customFormat="1" ht="15">
      <c r="A7" s="14"/>
      <c r="B7" s="14"/>
      <c r="C7" s="14"/>
      <c r="D7" s="14"/>
      <c r="E7" s="126"/>
      <c r="F7" s="15"/>
      <c r="G7" s="14"/>
      <c r="H7" s="14"/>
      <c r="I7" s="14"/>
      <c r="J7" s="15"/>
      <c r="K7" s="14"/>
      <c r="L7" s="14"/>
    </row>
    <row r="8" spans="1:12" s="1" customFormat="1" ht="14.25">
      <c r="A8" s="242"/>
      <c r="B8" s="242"/>
      <c r="C8" s="242"/>
      <c r="D8" s="242"/>
      <c r="E8" s="242"/>
      <c r="F8" s="242"/>
      <c r="G8" s="242"/>
      <c r="H8" s="242"/>
      <c r="I8" s="124"/>
      <c r="J8" s="241"/>
      <c r="K8" s="241"/>
      <c r="L8" s="241"/>
    </row>
    <row r="9" spans="1:12" s="1" customFormat="1" ht="11.25" customHeight="1">
      <c r="A9" s="64"/>
      <c r="B9" s="64"/>
      <c r="C9" s="64"/>
      <c r="D9" s="64"/>
      <c r="E9" s="148"/>
      <c r="F9" s="114"/>
      <c r="G9" s="16"/>
      <c r="H9" s="114"/>
      <c r="I9" s="125"/>
      <c r="J9" s="114"/>
      <c r="K9" s="16"/>
      <c r="L9" s="114"/>
    </row>
    <row r="10" spans="1:12" s="1" customFormat="1" ht="18" customHeight="1">
      <c r="A10" s="10"/>
      <c r="B10" s="10"/>
      <c r="C10" s="10"/>
      <c r="D10" s="10"/>
      <c r="E10" s="146"/>
      <c r="F10" s="240" t="s">
        <v>29</v>
      </c>
      <c r="G10" s="240"/>
      <c r="H10" s="240"/>
      <c r="I10" s="21"/>
      <c r="J10" s="240" t="s">
        <v>117</v>
      </c>
      <c r="K10" s="240"/>
      <c r="L10" s="240"/>
    </row>
    <row r="11" spans="1:12" s="1" customFormat="1" ht="14.25">
      <c r="A11" s="10"/>
      <c r="B11" s="10"/>
      <c r="C11" s="10"/>
      <c r="D11" s="10"/>
      <c r="E11" s="146" t="s">
        <v>52</v>
      </c>
      <c r="F11" s="16" t="s">
        <v>115</v>
      </c>
      <c r="G11" s="16"/>
      <c r="H11" s="16" t="s">
        <v>116</v>
      </c>
      <c r="I11" s="16"/>
      <c r="J11" s="16" t="s">
        <v>115</v>
      </c>
      <c r="K11" s="16"/>
      <c r="L11" s="16" t="s">
        <v>116</v>
      </c>
    </row>
    <row r="12" spans="1:12" s="1" customFormat="1" ht="15">
      <c r="A12" s="11"/>
      <c r="B12" s="11"/>
      <c r="C12" s="10"/>
      <c r="D12" s="10"/>
      <c r="F12" s="16" t="s">
        <v>0</v>
      </c>
      <c r="G12" s="16"/>
      <c r="H12" s="16" t="s">
        <v>0</v>
      </c>
      <c r="I12" s="16"/>
      <c r="J12" s="16" t="s">
        <v>0</v>
      </c>
      <c r="K12" s="20"/>
      <c r="L12" s="16" t="s">
        <v>0</v>
      </c>
    </row>
    <row r="13" spans="1:12" s="1" customFormat="1" ht="15">
      <c r="A13" s="11"/>
      <c r="B13" s="11"/>
      <c r="C13" s="10"/>
      <c r="D13" s="10"/>
      <c r="F13" s="16"/>
      <c r="G13" s="16"/>
      <c r="H13" s="16"/>
      <c r="I13" s="16"/>
      <c r="J13" s="16"/>
      <c r="K13" s="20"/>
      <c r="L13" s="16" t="s">
        <v>55</v>
      </c>
    </row>
    <row r="14" spans="1:12" ht="7.5" customHeight="1">
      <c r="A14" s="11"/>
      <c r="B14" s="11"/>
      <c r="C14" s="11"/>
      <c r="D14" s="11"/>
      <c r="E14" s="147"/>
      <c r="F14" s="117"/>
      <c r="G14" s="14"/>
      <c r="H14" s="118"/>
      <c r="I14" s="126"/>
      <c r="J14" s="117"/>
      <c r="K14" s="14"/>
      <c r="L14" s="118"/>
    </row>
    <row r="15" spans="1:13" s="1" customFormat="1" ht="17.25" customHeight="1">
      <c r="A15" s="22"/>
      <c r="B15" s="22"/>
      <c r="C15" s="23"/>
      <c r="D15" s="23" t="s">
        <v>63</v>
      </c>
      <c r="E15" s="149">
        <v>4</v>
      </c>
      <c r="F15" s="133">
        <f>J15-853668</f>
        <v>371619</v>
      </c>
      <c r="G15" s="133"/>
      <c r="H15" s="133">
        <f>L15-941199</f>
        <v>306987</v>
      </c>
      <c r="I15" s="133"/>
      <c r="J15" s="133">
        <f>1221632+3655</f>
        <v>1225287</v>
      </c>
      <c r="K15" s="24"/>
      <c r="L15" s="133">
        <v>1248186</v>
      </c>
      <c r="M15" s="34"/>
    </row>
    <row r="16" spans="1:13" s="1" customFormat="1" ht="9.75" customHeight="1">
      <c r="A16" s="22"/>
      <c r="B16" s="22"/>
      <c r="C16" s="23"/>
      <c r="D16" s="22"/>
      <c r="E16" s="149"/>
      <c r="F16" s="133"/>
      <c r="G16" s="133"/>
      <c r="H16" s="133"/>
      <c r="I16" s="133"/>
      <c r="J16" s="133"/>
      <c r="K16" s="24"/>
      <c r="L16" s="133"/>
      <c r="M16" s="34"/>
    </row>
    <row r="17" spans="1:14" s="1" customFormat="1" ht="15" customHeight="1">
      <c r="A17" s="22"/>
      <c r="B17" s="22"/>
      <c r="C17" s="23"/>
      <c r="D17" s="22" t="s">
        <v>64</v>
      </c>
      <c r="E17" s="149"/>
      <c r="F17" s="133">
        <f>J17+709870</f>
        <v>-325376</v>
      </c>
      <c r="G17" s="133"/>
      <c r="H17" s="133">
        <f>L17+878670</f>
        <v>-270319</v>
      </c>
      <c r="I17" s="133"/>
      <c r="J17" s="133">
        <f>-1034241-9556+8551</f>
        <v>-1035246</v>
      </c>
      <c r="K17" s="24"/>
      <c r="L17" s="133">
        <v>-1148989</v>
      </c>
      <c r="M17" s="34"/>
      <c r="N17" s="166"/>
    </row>
    <row r="18" spans="1:12" s="3" customFormat="1" ht="5.25" customHeight="1">
      <c r="A18" s="25"/>
      <c r="B18" s="25"/>
      <c r="C18" s="25"/>
      <c r="D18" s="26"/>
      <c r="E18" s="21"/>
      <c r="F18" s="140"/>
      <c r="G18" s="24"/>
      <c r="H18" s="141"/>
      <c r="I18" s="27"/>
      <c r="J18" s="178"/>
      <c r="K18" s="24"/>
      <c r="L18" s="141"/>
    </row>
    <row r="19" spans="1:12" ht="9" customHeight="1">
      <c r="A19" s="28"/>
      <c r="B19" s="28"/>
      <c r="C19" s="28"/>
      <c r="D19" s="123"/>
      <c r="E19" s="150"/>
      <c r="F19" s="59"/>
      <c r="G19" s="29"/>
      <c r="H19" s="59"/>
      <c r="I19" s="59"/>
      <c r="J19" s="59"/>
      <c r="K19" s="29"/>
      <c r="L19" s="59"/>
    </row>
    <row r="20" spans="1:12" ht="13.5" customHeight="1">
      <c r="A20" s="28"/>
      <c r="B20" s="28"/>
      <c r="C20" s="28"/>
      <c r="D20" s="123" t="s">
        <v>105</v>
      </c>
      <c r="E20" s="150"/>
      <c r="F20" s="59">
        <f>SUM(F15:F17)</f>
        <v>46243</v>
      </c>
      <c r="G20" s="59"/>
      <c r="H20" s="59">
        <f>SUM(H15:H17)</f>
        <v>36668</v>
      </c>
      <c r="I20" s="59"/>
      <c r="J20" s="59">
        <f>SUM(J15:J17)</f>
        <v>190041</v>
      </c>
      <c r="K20" s="59"/>
      <c r="L20" s="59">
        <f>SUM(L15:L17)</f>
        <v>99197</v>
      </c>
    </row>
    <row r="21" spans="1:12" ht="15.75" customHeight="1">
      <c r="A21" s="28"/>
      <c r="B21" s="28"/>
      <c r="C21" s="28"/>
      <c r="D21" s="123"/>
      <c r="E21" s="150"/>
      <c r="F21" s="59"/>
      <c r="G21" s="29"/>
      <c r="H21" s="59"/>
      <c r="I21" s="59"/>
      <c r="J21" s="191"/>
      <c r="K21" s="29"/>
      <c r="L21" s="191"/>
    </row>
    <row r="22" spans="1:12" ht="18" customHeight="1">
      <c r="A22" s="28"/>
      <c r="B22" s="28"/>
      <c r="C22" s="28"/>
      <c r="D22" s="123" t="s">
        <v>83</v>
      </c>
      <c r="E22" s="150"/>
      <c r="F22" s="59"/>
      <c r="G22" s="29"/>
      <c r="H22" s="59"/>
      <c r="I22" s="59"/>
      <c r="J22" s="59"/>
      <c r="K22" s="29"/>
      <c r="L22" s="59"/>
    </row>
    <row r="23" spans="1:12" ht="15" customHeight="1">
      <c r="A23" s="28"/>
      <c r="B23" s="28"/>
      <c r="C23" s="28"/>
      <c r="D23" s="188" t="s">
        <v>84</v>
      </c>
      <c r="E23" s="150"/>
      <c r="F23" s="59">
        <f>J23-485</f>
        <v>180</v>
      </c>
      <c r="G23" s="29"/>
      <c r="H23" s="59">
        <f>L23-129</f>
        <v>2088</v>
      </c>
      <c r="I23" s="59"/>
      <c r="J23" s="59">
        <v>665</v>
      </c>
      <c r="K23" s="29"/>
      <c r="L23" s="59">
        <v>2217</v>
      </c>
    </row>
    <row r="24" spans="1:12" s="7" customFormat="1" ht="15" customHeight="1">
      <c r="A24" s="28"/>
      <c r="B24" s="28"/>
      <c r="C24" s="28"/>
      <c r="D24" s="11" t="s">
        <v>85</v>
      </c>
      <c r="E24" s="151"/>
      <c r="F24" s="133">
        <f>J24-7593</f>
        <v>49703</v>
      </c>
      <c r="G24" s="29"/>
      <c r="H24" s="59">
        <f>L24-2805</f>
        <v>2055</v>
      </c>
      <c r="I24" s="59"/>
      <c r="J24" s="133">
        <f>72078-J23-3655-10462</f>
        <v>57296</v>
      </c>
      <c r="K24" s="29"/>
      <c r="L24" s="59">
        <f>7077-L23</f>
        <v>4860</v>
      </c>
    </row>
    <row r="25" spans="1:12" s="7" customFormat="1" ht="13.5" customHeight="1">
      <c r="A25" s="28"/>
      <c r="B25" s="28"/>
      <c r="C25" s="28"/>
      <c r="D25" s="11"/>
      <c r="E25" s="151"/>
      <c r="F25" s="59"/>
      <c r="G25" s="29"/>
      <c r="H25" s="59"/>
      <c r="I25" s="59"/>
      <c r="J25" s="59"/>
      <c r="K25" s="29"/>
      <c r="L25" s="59"/>
    </row>
    <row r="26" spans="1:12" s="7" customFormat="1" ht="13.5" customHeight="1">
      <c r="A26" s="28"/>
      <c r="B26" s="28"/>
      <c r="C26" s="28"/>
      <c r="D26" s="123" t="s">
        <v>86</v>
      </c>
      <c r="E26" s="151"/>
      <c r="F26" s="59"/>
      <c r="G26" s="29"/>
      <c r="H26" s="59"/>
      <c r="I26" s="59"/>
      <c r="J26" s="59"/>
      <c r="K26" s="29"/>
      <c r="L26" s="59"/>
    </row>
    <row r="27" spans="1:12" s="7" customFormat="1" ht="16.5" customHeight="1">
      <c r="A27" s="28"/>
      <c r="B27" s="28"/>
      <c r="C27" s="28"/>
      <c r="D27" s="11" t="s">
        <v>88</v>
      </c>
      <c r="E27" s="151"/>
      <c r="F27" s="133">
        <f>J27+24227</f>
        <v>-10120</v>
      </c>
      <c r="G27" s="29"/>
      <c r="H27" s="133">
        <f>L27+27800</f>
        <v>-13277</v>
      </c>
      <c r="I27" s="59"/>
      <c r="J27" s="133">
        <v>-34347</v>
      </c>
      <c r="K27" s="29"/>
      <c r="L27" s="59">
        <v>-41077</v>
      </c>
    </row>
    <row r="28" spans="1:12" s="7" customFormat="1" ht="13.5" customHeight="1">
      <c r="A28" s="28"/>
      <c r="B28" s="28"/>
      <c r="C28" s="28"/>
      <c r="D28" s="11" t="s">
        <v>87</v>
      </c>
      <c r="E28" s="151"/>
      <c r="F28" s="133">
        <f>J28+32103</f>
        <v>-8148</v>
      </c>
      <c r="G28" s="29"/>
      <c r="H28" s="133">
        <f>L28+28171</f>
        <v>-3026</v>
      </c>
      <c r="I28" s="59"/>
      <c r="J28" s="133">
        <f>-51718+9556+1911</f>
        <v>-40251</v>
      </c>
      <c r="K28" s="29"/>
      <c r="L28" s="59">
        <v>-31197</v>
      </c>
    </row>
    <row r="29" spans="1:12" s="7" customFormat="1" ht="15" customHeight="1">
      <c r="A29" s="28"/>
      <c r="B29" s="28"/>
      <c r="C29" s="28"/>
      <c r="D29" s="11" t="s">
        <v>89</v>
      </c>
      <c r="E29" s="151"/>
      <c r="F29" s="133">
        <f>J29+21721</f>
        <v>-7050</v>
      </c>
      <c r="G29" s="29"/>
      <c r="H29" s="133">
        <f>L29+21760</f>
        <v>-7074</v>
      </c>
      <c r="I29" s="59"/>
      <c r="J29" s="133">
        <v>-28771</v>
      </c>
      <c r="K29" s="29"/>
      <c r="L29" s="59">
        <v>-28834</v>
      </c>
    </row>
    <row r="30" spans="1:12" s="7" customFormat="1" ht="6" customHeight="1">
      <c r="A30" s="28"/>
      <c r="B30" s="28"/>
      <c r="C30" s="28"/>
      <c r="D30" s="10"/>
      <c r="E30" s="151"/>
      <c r="F30" s="60"/>
      <c r="G30" s="29"/>
      <c r="H30" s="60"/>
      <c r="I30" s="59"/>
      <c r="J30" s="60"/>
      <c r="K30" s="29"/>
      <c r="L30" s="60"/>
    </row>
    <row r="31" spans="1:12" s="7" customFormat="1" ht="12" customHeight="1">
      <c r="A31" s="28"/>
      <c r="B31" s="28"/>
      <c r="C31" s="28"/>
      <c r="D31" s="30"/>
      <c r="E31" s="151"/>
      <c r="F31" s="61"/>
      <c r="G31" s="31"/>
      <c r="H31" s="61"/>
      <c r="I31" s="61"/>
      <c r="J31" s="61"/>
      <c r="K31" s="31"/>
      <c r="L31" s="61"/>
    </row>
    <row r="32" spans="1:12" s="7" customFormat="1" ht="14.25" customHeight="1">
      <c r="A32" s="28"/>
      <c r="B32" s="28"/>
      <c r="C32" s="28"/>
      <c r="D32" s="30" t="s">
        <v>128</v>
      </c>
      <c r="E32" s="150"/>
      <c r="F32" s="61">
        <f>SUM(F20:F29)</f>
        <v>70808</v>
      </c>
      <c r="G32" s="61"/>
      <c r="H32" s="61">
        <f>SUM(H20:H29)</f>
        <v>17434</v>
      </c>
      <c r="I32" s="61"/>
      <c r="J32" s="61">
        <f>SUM(J20:J29)</f>
        <v>144633</v>
      </c>
      <c r="K32" s="61"/>
      <c r="L32" s="61">
        <f>SUM(L20:L29)</f>
        <v>5166</v>
      </c>
    </row>
    <row r="33" spans="1:12" s="7" customFormat="1" ht="7.5" customHeight="1">
      <c r="A33" s="28"/>
      <c r="B33" s="28"/>
      <c r="C33" s="28"/>
      <c r="D33" s="30"/>
      <c r="E33" s="150"/>
      <c r="F33" s="61"/>
      <c r="G33" s="31"/>
      <c r="H33" s="61"/>
      <c r="I33" s="61"/>
      <c r="J33" s="61"/>
      <c r="K33" s="31"/>
      <c r="L33" s="61"/>
    </row>
    <row r="34" spans="1:12" s="7" customFormat="1" ht="15">
      <c r="A34" s="28"/>
      <c r="B34" s="28"/>
      <c r="C34" s="28"/>
      <c r="D34" s="28" t="s">
        <v>65</v>
      </c>
      <c r="E34" s="150">
        <v>19</v>
      </c>
      <c r="F34" s="133">
        <f>J34+13820</f>
        <v>-15556</v>
      </c>
      <c r="G34" s="31"/>
      <c r="H34" s="133">
        <f>L34+5302</f>
        <v>-1010</v>
      </c>
      <c r="I34" s="61"/>
      <c r="J34" s="133">
        <f>-33376+4000</f>
        <v>-29376</v>
      </c>
      <c r="K34" s="31"/>
      <c r="L34" s="61">
        <v>-6312</v>
      </c>
    </row>
    <row r="35" spans="1:12" s="7" customFormat="1" ht="5.25" customHeight="1">
      <c r="A35" s="28"/>
      <c r="B35" s="28"/>
      <c r="C35" s="28"/>
      <c r="D35" s="30"/>
      <c r="E35" s="150"/>
      <c r="F35" s="62"/>
      <c r="G35" s="31"/>
      <c r="H35" s="62"/>
      <c r="I35" s="61"/>
      <c r="J35" s="62"/>
      <c r="K35" s="31"/>
      <c r="L35" s="62"/>
    </row>
    <row r="36" spans="1:12" s="7" customFormat="1" ht="4.5" customHeight="1">
      <c r="A36" s="28"/>
      <c r="B36" s="28"/>
      <c r="C36" s="28"/>
      <c r="D36" s="30"/>
      <c r="E36" s="150"/>
      <c r="F36" s="61"/>
      <c r="G36" s="31"/>
      <c r="H36" s="61"/>
      <c r="I36" s="61"/>
      <c r="J36" s="61"/>
      <c r="K36" s="31"/>
      <c r="L36" s="61"/>
    </row>
    <row r="37" spans="1:12" s="7" customFormat="1" ht="15" customHeight="1">
      <c r="A37" s="28"/>
      <c r="B37" s="28"/>
      <c r="C37" s="28"/>
      <c r="D37" s="30" t="s">
        <v>118</v>
      </c>
      <c r="E37" s="150">
        <v>4</v>
      </c>
      <c r="F37" s="133">
        <f>SUM(F32:F34)</f>
        <v>55252</v>
      </c>
      <c r="G37" s="59"/>
      <c r="H37" s="133">
        <f>SUM(H32:H34)</f>
        <v>16424</v>
      </c>
      <c r="I37" s="59"/>
      <c r="J37" s="133">
        <f>SUM(J32:J34)</f>
        <v>115257</v>
      </c>
      <c r="K37" s="59"/>
      <c r="L37" s="133">
        <f>SUM(L32:L34)</f>
        <v>-1146</v>
      </c>
    </row>
    <row r="38" spans="1:12" s="7" customFormat="1" ht="4.5" customHeight="1">
      <c r="A38" s="28"/>
      <c r="B38" s="28"/>
      <c r="C38" s="28"/>
      <c r="D38" s="30"/>
      <c r="E38" s="150"/>
      <c r="F38" s="62"/>
      <c r="G38" s="31"/>
      <c r="H38" s="62"/>
      <c r="I38" s="61"/>
      <c r="J38" s="62"/>
      <c r="K38" s="31"/>
      <c r="L38" s="62"/>
    </row>
    <row r="39" spans="1:12" s="7" customFormat="1" ht="14.25" customHeight="1">
      <c r="A39" s="28"/>
      <c r="B39" s="28"/>
      <c r="C39" s="28"/>
      <c r="D39" s="30"/>
      <c r="E39" s="150"/>
      <c r="F39" s="61"/>
      <c r="G39" s="31"/>
      <c r="H39" s="61"/>
      <c r="I39" s="61"/>
      <c r="J39" s="61"/>
      <c r="K39" s="31"/>
      <c r="L39" s="61"/>
    </row>
    <row r="40" spans="1:12" s="7" customFormat="1" ht="18" customHeight="1">
      <c r="A40" s="28"/>
      <c r="B40" s="28"/>
      <c r="C40" s="28"/>
      <c r="D40" s="30" t="s">
        <v>129</v>
      </c>
      <c r="E40" s="150"/>
      <c r="F40" s="61"/>
      <c r="G40" s="31"/>
      <c r="H40" s="61"/>
      <c r="I40" s="61"/>
      <c r="J40" s="61"/>
      <c r="K40" s="31"/>
      <c r="L40" s="61"/>
    </row>
    <row r="41" spans="1:12" s="7" customFormat="1" ht="18" customHeight="1">
      <c r="A41" s="28"/>
      <c r="B41" s="28"/>
      <c r="C41" s="28"/>
      <c r="D41" s="28" t="s">
        <v>132</v>
      </c>
      <c r="E41" s="150"/>
      <c r="F41" s="61">
        <f>J41-797</f>
        <v>3396</v>
      </c>
      <c r="G41" s="31"/>
      <c r="H41" s="61">
        <v>0</v>
      </c>
      <c r="I41" s="61"/>
      <c r="J41" s="61">
        <f>-220+4413</f>
        <v>4193</v>
      </c>
      <c r="K41" s="31"/>
      <c r="L41" s="61">
        <v>0</v>
      </c>
    </row>
    <row r="42" spans="1:12" s="186" customFormat="1" ht="18" customHeight="1">
      <c r="A42" s="184"/>
      <c r="B42" s="184"/>
      <c r="C42" s="184"/>
      <c r="D42" s="184" t="s">
        <v>90</v>
      </c>
      <c r="E42" s="185" t="s">
        <v>113</v>
      </c>
      <c r="F42" s="133">
        <f>J42+9979</f>
        <v>3988</v>
      </c>
      <c r="G42" s="61"/>
      <c r="H42" s="133">
        <f>L42+21778</f>
        <v>-4765</v>
      </c>
      <c r="I42" s="61"/>
      <c r="J42" s="61">
        <f>'Changes in Equity'!P44</f>
        <v>-5991</v>
      </c>
      <c r="K42" s="61"/>
      <c r="L42" s="61">
        <f>'Changes in Equity'!P20</f>
        <v>-26543</v>
      </c>
    </row>
    <row r="43" spans="1:12" s="186" customFormat="1" ht="16.5" customHeight="1">
      <c r="A43" s="184"/>
      <c r="B43" s="184"/>
      <c r="C43" s="184"/>
      <c r="D43" s="184" t="s">
        <v>131</v>
      </c>
      <c r="E43" s="185"/>
      <c r="F43" s="133"/>
      <c r="G43" s="61"/>
      <c r="H43" s="133"/>
      <c r="I43" s="61"/>
      <c r="J43" s="61"/>
      <c r="K43" s="61"/>
      <c r="L43" s="61"/>
    </row>
    <row r="44" spans="1:12" s="186" customFormat="1" ht="16.5" customHeight="1">
      <c r="A44" s="184"/>
      <c r="B44" s="184"/>
      <c r="C44" s="184"/>
      <c r="D44" s="184" t="s">
        <v>133</v>
      </c>
      <c r="E44" s="185"/>
      <c r="F44" s="133">
        <f>J44</f>
        <v>154115</v>
      </c>
      <c r="G44" s="61"/>
      <c r="H44" s="133">
        <f>L44</f>
        <v>118959</v>
      </c>
      <c r="I44" s="61"/>
      <c r="J44" s="61">
        <f>'Changes in Equity'!L44</f>
        <v>154115</v>
      </c>
      <c r="K44" s="61"/>
      <c r="L44" s="61">
        <f>'Changes in Equity'!L20</f>
        <v>118959</v>
      </c>
    </row>
    <row r="45" spans="1:12" s="7" customFormat="1" ht="8.25" customHeight="1">
      <c r="A45" s="28"/>
      <c r="B45" s="28"/>
      <c r="C45" s="28"/>
      <c r="D45" s="28"/>
      <c r="E45" s="150"/>
      <c r="F45" s="62"/>
      <c r="G45" s="31"/>
      <c r="H45" s="62"/>
      <c r="I45" s="61"/>
      <c r="J45" s="62"/>
      <c r="K45" s="31"/>
      <c r="L45" s="62"/>
    </row>
    <row r="46" spans="1:12" s="7" customFormat="1" ht="8.25" customHeight="1">
      <c r="A46" s="28"/>
      <c r="B46" s="28"/>
      <c r="C46" s="28"/>
      <c r="D46" s="28"/>
      <c r="E46" s="150"/>
      <c r="F46" s="61"/>
      <c r="G46" s="31"/>
      <c r="H46" s="61"/>
      <c r="I46" s="61"/>
      <c r="J46" s="61"/>
      <c r="K46" s="31"/>
      <c r="L46" s="61"/>
    </row>
    <row r="47" spans="1:12" s="7" customFormat="1" ht="12.75" customHeight="1">
      <c r="A47" s="28"/>
      <c r="B47" s="28"/>
      <c r="C47" s="28"/>
      <c r="D47" s="30"/>
      <c r="E47" s="150"/>
      <c r="F47" s="61">
        <f>SUM(F41:F46)</f>
        <v>161499</v>
      </c>
      <c r="G47" s="31"/>
      <c r="H47" s="61">
        <f>SUM(H41:H46)</f>
        <v>114194</v>
      </c>
      <c r="I47" s="61"/>
      <c r="J47" s="61">
        <f>SUM(J41:J46)</f>
        <v>152317</v>
      </c>
      <c r="K47" s="31"/>
      <c r="L47" s="61">
        <f>SUM(L41:L46)</f>
        <v>92416</v>
      </c>
    </row>
    <row r="48" spans="1:12" s="7" customFormat="1" ht="6.75" customHeight="1">
      <c r="A48" s="28"/>
      <c r="B48" s="28"/>
      <c r="C48" s="28"/>
      <c r="D48" s="30"/>
      <c r="E48" s="150"/>
      <c r="F48" s="62"/>
      <c r="G48" s="31"/>
      <c r="H48" s="62"/>
      <c r="I48" s="61"/>
      <c r="J48" s="62"/>
      <c r="K48" s="31"/>
      <c r="L48" s="62"/>
    </row>
    <row r="49" spans="1:12" s="7" customFormat="1" ht="9" customHeight="1">
      <c r="A49" s="28"/>
      <c r="B49" s="28"/>
      <c r="C49" s="28"/>
      <c r="D49" s="30"/>
      <c r="E49" s="150"/>
      <c r="F49" s="61"/>
      <c r="G49" s="31"/>
      <c r="H49" s="61"/>
      <c r="I49" s="61"/>
      <c r="J49" s="61"/>
      <c r="K49" s="31"/>
      <c r="L49" s="61"/>
    </row>
    <row r="50" spans="1:12" s="7" customFormat="1" ht="15.75" customHeight="1">
      <c r="A50" s="28"/>
      <c r="B50" s="28"/>
      <c r="C50" s="28"/>
      <c r="D50" s="30" t="s">
        <v>134</v>
      </c>
      <c r="E50" s="150"/>
      <c r="F50" s="61">
        <f>F47+F37</f>
        <v>216751</v>
      </c>
      <c r="G50" s="31"/>
      <c r="H50" s="61">
        <f>H47+H37</f>
        <v>130618</v>
      </c>
      <c r="I50" s="61"/>
      <c r="J50" s="61">
        <f>J47+J37</f>
        <v>267574</v>
      </c>
      <c r="K50" s="31"/>
      <c r="L50" s="61">
        <f>L47+L37</f>
        <v>91270</v>
      </c>
    </row>
    <row r="51" spans="1:12" s="7" customFormat="1" ht="6" customHeight="1" thickBot="1">
      <c r="A51" s="28"/>
      <c r="B51" s="28"/>
      <c r="C51" s="28"/>
      <c r="D51" s="30"/>
      <c r="E51" s="150"/>
      <c r="F51" s="66"/>
      <c r="G51" s="31"/>
      <c r="H51" s="66"/>
      <c r="I51" s="61"/>
      <c r="J51" s="66"/>
      <c r="K51" s="31"/>
      <c r="L51" s="66"/>
    </row>
    <row r="52" spans="1:12" s="7" customFormat="1" ht="13.5" customHeight="1" thickTop="1">
      <c r="A52" s="28"/>
      <c r="B52" s="28"/>
      <c r="C52" s="28"/>
      <c r="D52" s="30"/>
      <c r="E52" s="150"/>
      <c r="F52" s="61"/>
      <c r="G52" s="31"/>
      <c r="H52" s="61"/>
      <c r="I52" s="61"/>
      <c r="J52" s="61"/>
      <c r="K52" s="31"/>
      <c r="L52" s="61"/>
    </row>
    <row r="53" spans="1:12" ht="16.5" customHeight="1">
      <c r="A53" s="11"/>
      <c r="B53" s="11"/>
      <c r="C53" s="11"/>
      <c r="D53" s="10"/>
      <c r="E53" s="147"/>
      <c r="F53" s="65"/>
      <c r="G53" s="32"/>
      <c r="H53" s="65"/>
      <c r="I53" s="65"/>
      <c r="J53" s="65"/>
      <c r="K53" s="32"/>
      <c r="L53" s="65"/>
    </row>
    <row r="54" spans="1:12" ht="18.75" customHeight="1">
      <c r="A54" s="11"/>
      <c r="B54" s="11"/>
      <c r="C54" s="11"/>
      <c r="D54" s="10" t="s">
        <v>82</v>
      </c>
      <c r="E54" s="147"/>
      <c r="F54" s="65"/>
      <c r="G54" s="32"/>
      <c r="H54" s="65"/>
      <c r="I54" s="65"/>
      <c r="J54" s="65"/>
      <c r="K54" s="32"/>
      <c r="L54" s="65"/>
    </row>
    <row r="55" spans="1:12" ht="17.25" customHeight="1">
      <c r="A55" s="11"/>
      <c r="B55" s="11"/>
      <c r="C55" s="11"/>
      <c r="D55" s="11" t="s">
        <v>66</v>
      </c>
      <c r="E55" s="147"/>
      <c r="F55" s="133">
        <f>J55-60253</f>
        <v>55222</v>
      </c>
      <c r="G55" s="32"/>
      <c r="H55" s="133">
        <f>L55+12139</f>
        <v>16505</v>
      </c>
      <c r="I55" s="65"/>
      <c r="J55" s="65">
        <f>J37-J56</f>
        <v>115475</v>
      </c>
      <c r="K55" s="32"/>
      <c r="L55" s="65">
        <f>L37-L56</f>
        <v>4366</v>
      </c>
    </row>
    <row r="56" spans="1:12" ht="15" customHeight="1">
      <c r="A56" s="11"/>
      <c r="B56" s="11"/>
      <c r="C56" s="11"/>
      <c r="D56" s="11" t="s">
        <v>67</v>
      </c>
      <c r="E56" s="147"/>
      <c r="F56" s="133">
        <f>J56+248</f>
        <v>30</v>
      </c>
      <c r="G56" s="32"/>
      <c r="H56" s="133">
        <f>L56+5431</f>
        <v>-81</v>
      </c>
      <c r="I56" s="65"/>
      <c r="J56" s="65">
        <v>-218</v>
      </c>
      <c r="K56" s="32"/>
      <c r="L56" s="65">
        <v>-5512</v>
      </c>
    </row>
    <row r="57" spans="1:12" ht="18" customHeight="1" thickBot="1">
      <c r="A57" s="11"/>
      <c r="B57" s="11"/>
      <c r="C57" s="11"/>
      <c r="D57" s="30" t="s">
        <v>119</v>
      </c>
      <c r="E57" s="147"/>
      <c r="F57" s="142">
        <f>SUM(F55:F56)</f>
        <v>55252</v>
      </c>
      <c r="G57" s="65"/>
      <c r="H57" s="142">
        <f>SUM(H55:H56)</f>
        <v>16424</v>
      </c>
      <c r="I57" s="65"/>
      <c r="J57" s="142">
        <f>SUM(J55:J56)</f>
        <v>115257</v>
      </c>
      <c r="K57" s="65"/>
      <c r="L57" s="142">
        <f>SUM(L55:L56)</f>
        <v>-1146</v>
      </c>
    </row>
    <row r="58" spans="1:12" ht="18" customHeight="1" thickTop="1">
      <c r="A58" s="11"/>
      <c r="B58" s="11"/>
      <c r="C58" s="11"/>
      <c r="D58" s="10"/>
      <c r="E58" s="147"/>
      <c r="F58" s="65"/>
      <c r="G58" s="65"/>
      <c r="H58" s="65"/>
      <c r="I58" s="65"/>
      <c r="J58" s="65"/>
      <c r="K58" s="65"/>
      <c r="L58" s="65"/>
    </row>
    <row r="59" spans="1:12" ht="18.75" customHeight="1">
      <c r="A59" s="11"/>
      <c r="B59" s="11"/>
      <c r="C59" s="11"/>
      <c r="D59" s="10" t="s">
        <v>106</v>
      </c>
      <c r="E59" s="147"/>
      <c r="F59" s="65"/>
      <c r="G59" s="32"/>
      <c r="H59" s="65"/>
      <c r="I59" s="65"/>
      <c r="J59" s="65"/>
      <c r="K59" s="32"/>
      <c r="L59" s="65"/>
    </row>
    <row r="60" spans="1:12" ht="17.25" customHeight="1">
      <c r="A60" s="11"/>
      <c r="B60" s="11"/>
      <c r="C60" s="11"/>
      <c r="D60" s="11" t="s">
        <v>66</v>
      </c>
      <c r="E60" s="147"/>
      <c r="F60" s="133">
        <f>J60-51071</f>
        <v>216721</v>
      </c>
      <c r="G60" s="32"/>
      <c r="H60" s="133">
        <f>H50-H61</f>
        <v>130699</v>
      </c>
      <c r="I60" s="65"/>
      <c r="J60" s="65">
        <f>J50-J61</f>
        <v>267792</v>
      </c>
      <c r="K60" s="65"/>
      <c r="L60" s="65">
        <f>L50-L61</f>
        <v>96782</v>
      </c>
    </row>
    <row r="61" spans="1:12" ht="15" customHeight="1">
      <c r="A61" s="11"/>
      <c r="B61" s="11"/>
      <c r="C61" s="11"/>
      <c r="D61" s="11" t="s">
        <v>67</v>
      </c>
      <c r="E61" s="147"/>
      <c r="F61" s="133">
        <f>J61+248</f>
        <v>30</v>
      </c>
      <c r="G61" s="32"/>
      <c r="H61" s="133">
        <f>H56</f>
        <v>-81</v>
      </c>
      <c r="I61" s="65"/>
      <c r="J61" s="65">
        <f>J56</f>
        <v>-218</v>
      </c>
      <c r="K61" s="65"/>
      <c r="L61" s="65">
        <f>L56</f>
        <v>-5512</v>
      </c>
    </row>
    <row r="62" spans="1:12" ht="18" customHeight="1" thickBot="1">
      <c r="A62" s="11"/>
      <c r="B62" s="11"/>
      <c r="C62" s="11"/>
      <c r="D62" s="30" t="s">
        <v>134</v>
      </c>
      <c r="E62" s="147"/>
      <c r="F62" s="142">
        <f>SUM(F60:F61)</f>
        <v>216751</v>
      </c>
      <c r="G62" s="65"/>
      <c r="H62" s="142">
        <f>SUM(H60:H61)</f>
        <v>130618</v>
      </c>
      <c r="I62" s="65"/>
      <c r="J62" s="142">
        <f>SUM(J60:J61)</f>
        <v>267574</v>
      </c>
      <c r="K62" s="65"/>
      <c r="L62" s="142">
        <f>SUM(L60:L61)</f>
        <v>91270</v>
      </c>
    </row>
    <row r="63" spans="4:12" ht="27" customHeight="1" thickTop="1">
      <c r="D63" s="25"/>
      <c r="E63" s="126"/>
      <c r="F63" s="115"/>
      <c r="G63" s="167"/>
      <c r="H63" s="115"/>
      <c r="I63" s="115"/>
      <c r="J63" s="115"/>
      <c r="K63" s="167"/>
      <c r="L63" s="115"/>
    </row>
    <row r="64" spans="3:12" ht="30" customHeight="1">
      <c r="C64" s="164"/>
      <c r="D64" s="187" t="s">
        <v>125</v>
      </c>
      <c r="E64" s="126"/>
      <c r="F64" s="240" t="s">
        <v>29</v>
      </c>
      <c r="G64" s="240"/>
      <c r="H64" s="240"/>
      <c r="I64" s="21"/>
      <c r="J64" s="240" t="s">
        <v>117</v>
      </c>
      <c r="K64" s="240"/>
      <c r="L64" s="240"/>
    </row>
    <row r="65" spans="3:12" ht="15">
      <c r="C65" s="164"/>
      <c r="D65" s="1" t="s">
        <v>81</v>
      </c>
      <c r="E65" s="169"/>
      <c r="F65" s="16" t="s">
        <v>115</v>
      </c>
      <c r="G65" s="16"/>
      <c r="H65" s="16" t="s">
        <v>116</v>
      </c>
      <c r="I65" s="16"/>
      <c r="J65" s="16" t="s">
        <v>115</v>
      </c>
      <c r="K65" s="16"/>
      <c r="L65" s="16" t="s">
        <v>116</v>
      </c>
    </row>
    <row r="66" spans="3:12" ht="6" customHeight="1">
      <c r="C66" s="164"/>
      <c r="D66" s="168"/>
      <c r="E66" s="170"/>
      <c r="F66" s="117"/>
      <c r="G66" s="14"/>
      <c r="H66" s="118"/>
      <c r="I66" s="126"/>
      <c r="J66" s="117"/>
      <c r="K66" s="14"/>
      <c r="L66" s="118"/>
    </row>
    <row r="67" spans="3:12" ht="6.75" customHeight="1">
      <c r="C67" s="164"/>
      <c r="D67" s="168"/>
      <c r="E67" s="170"/>
      <c r="F67" s="16"/>
      <c r="G67" s="14"/>
      <c r="H67" s="126"/>
      <c r="I67" s="126"/>
      <c r="J67" s="16"/>
      <c r="K67" s="14"/>
      <c r="L67" s="126"/>
    </row>
    <row r="68" spans="3:12" ht="15">
      <c r="C68" s="164"/>
      <c r="D68" s="171" t="s">
        <v>30</v>
      </c>
      <c r="E68" s="147" t="s">
        <v>107</v>
      </c>
      <c r="F68" s="192">
        <v>17.72</v>
      </c>
      <c r="G68" s="63"/>
      <c r="H68" s="172">
        <v>5.3</v>
      </c>
      <c r="I68" s="63"/>
      <c r="J68" s="172">
        <v>37.05</v>
      </c>
      <c r="K68" s="63"/>
      <c r="L68" s="172">
        <v>1.4</v>
      </c>
    </row>
    <row r="69" spans="3:12" ht="15.75" thickBot="1">
      <c r="C69" s="164"/>
      <c r="D69" s="171" t="s">
        <v>31</v>
      </c>
      <c r="E69" s="147" t="s">
        <v>108</v>
      </c>
      <c r="F69" s="193">
        <v>17.72</v>
      </c>
      <c r="G69" s="53"/>
      <c r="H69" s="173">
        <v>5.2</v>
      </c>
      <c r="I69" s="63"/>
      <c r="J69" s="173">
        <v>37.05</v>
      </c>
      <c r="K69" s="53"/>
      <c r="L69" s="173">
        <v>1.38</v>
      </c>
    </row>
    <row r="70" spans="3:12" ht="15.75" thickTop="1">
      <c r="C70" s="164"/>
      <c r="D70" s="171"/>
      <c r="E70" s="170"/>
      <c r="F70" s="53"/>
      <c r="G70" s="53"/>
      <c r="H70" s="53"/>
      <c r="I70" s="63"/>
      <c r="J70" s="53"/>
      <c r="K70" s="53"/>
      <c r="L70" s="53"/>
    </row>
    <row r="71" spans="3:12" ht="15">
      <c r="C71" s="164"/>
      <c r="D71" s="171"/>
      <c r="E71" s="170"/>
      <c r="F71" s="53"/>
      <c r="G71" s="53"/>
      <c r="H71" s="53"/>
      <c r="I71" s="63"/>
      <c r="J71" s="53"/>
      <c r="K71" s="53"/>
      <c r="L71" s="53"/>
    </row>
    <row r="72" spans="3:10" ht="15">
      <c r="C72" s="164"/>
      <c r="D72" s="25"/>
      <c r="F72" s="2"/>
      <c r="J72" s="2"/>
    </row>
    <row r="73" spans="4:10" ht="12.75">
      <c r="D73" s="116" t="s">
        <v>96</v>
      </c>
      <c r="F73" s="2"/>
      <c r="J73" s="2"/>
    </row>
    <row r="74" spans="4:10" ht="12.75">
      <c r="D74" s="1" t="s">
        <v>69</v>
      </c>
      <c r="F74" s="2"/>
      <c r="J74" s="2"/>
    </row>
    <row r="75" spans="6:10" ht="12.75">
      <c r="F75" s="2"/>
      <c r="J75" s="2"/>
    </row>
    <row r="76" spans="5:10" ht="12.75">
      <c r="E76" s="165" t="s">
        <v>26</v>
      </c>
      <c r="F76" s="2"/>
      <c r="J76" s="2"/>
    </row>
    <row r="77" spans="6:10" ht="12.75">
      <c r="F77" s="2"/>
      <c r="J77" s="2"/>
    </row>
    <row r="78" spans="6:10" ht="12.75">
      <c r="F78" s="2"/>
      <c r="J78" s="2"/>
    </row>
    <row r="79" spans="6:10" ht="12.75">
      <c r="F79" s="2"/>
      <c r="J79" s="2"/>
    </row>
    <row r="80" spans="6:10" ht="12.75">
      <c r="F80" s="2"/>
      <c r="J80" s="2"/>
    </row>
    <row r="81" spans="6:10" ht="12.75">
      <c r="F81" s="2"/>
      <c r="J81" s="2"/>
    </row>
    <row r="82" spans="6:10" ht="12.75">
      <c r="F82" s="2"/>
      <c r="J82" s="2"/>
    </row>
    <row r="83" spans="6:10" ht="12.75">
      <c r="F83" s="2"/>
      <c r="J83" s="2"/>
    </row>
    <row r="84" spans="6:10" ht="12.75">
      <c r="F84" s="2"/>
      <c r="J84" s="2"/>
    </row>
    <row r="85" spans="6:10" ht="12.75">
      <c r="F85" s="2"/>
      <c r="J85" s="2"/>
    </row>
    <row r="86" spans="6:10" ht="12.75">
      <c r="F86" s="2"/>
      <c r="J86" s="2"/>
    </row>
    <row r="87" spans="6:10" ht="12.75">
      <c r="F87" s="2"/>
      <c r="J87" s="2"/>
    </row>
    <row r="88" spans="6:10" ht="12.75">
      <c r="F88" s="2"/>
      <c r="J88" s="2"/>
    </row>
    <row r="89" spans="6:10" ht="12.75">
      <c r="F89" s="2"/>
      <c r="J89" s="2"/>
    </row>
    <row r="90" spans="6:10" ht="12.75">
      <c r="F90" s="2"/>
      <c r="J90" s="2"/>
    </row>
    <row r="91" spans="6:10" ht="12.75">
      <c r="F91" s="2"/>
      <c r="J91" s="2"/>
    </row>
    <row r="92" spans="6:10" ht="12.75">
      <c r="F92" s="2"/>
      <c r="J92" s="2"/>
    </row>
    <row r="93" spans="6:10" ht="13.5" customHeight="1">
      <c r="F93" s="2"/>
      <c r="J93" s="2"/>
    </row>
    <row r="94" spans="6:10" ht="12.75">
      <c r="F94" s="2"/>
      <c r="J94" s="2"/>
    </row>
    <row r="95" spans="6:10" ht="12.75">
      <c r="F95" s="2"/>
      <c r="J95" s="2"/>
    </row>
    <row r="96" spans="6:10" ht="12.75">
      <c r="F96" s="2"/>
      <c r="J96" s="2"/>
    </row>
    <row r="97" spans="6:10" ht="12.75">
      <c r="F97" s="2"/>
      <c r="J97" s="2"/>
    </row>
    <row r="98" spans="6:10" ht="12.75">
      <c r="F98" s="2"/>
      <c r="J98" s="2"/>
    </row>
    <row r="99" spans="6:10" ht="12.75">
      <c r="F99" s="2"/>
      <c r="J99" s="2"/>
    </row>
    <row r="100" spans="6:10" ht="12.75">
      <c r="F100" s="2"/>
      <c r="J100" s="2"/>
    </row>
    <row r="101" spans="6:10" ht="12.75">
      <c r="F101" s="2"/>
      <c r="J101" s="2"/>
    </row>
    <row r="102" spans="6:10" ht="12.75">
      <c r="F102" s="2"/>
      <c r="J102" s="2"/>
    </row>
    <row r="103" spans="6:10" ht="12.75">
      <c r="F103" s="2"/>
      <c r="J103" s="2"/>
    </row>
    <row r="104" spans="6:10" ht="12.75">
      <c r="F104" s="2"/>
      <c r="J104" s="2"/>
    </row>
    <row r="105" spans="6:10" ht="12.75">
      <c r="F105" s="2"/>
      <c r="J105" s="2"/>
    </row>
    <row r="106" spans="6:10" ht="12.75">
      <c r="F106" s="2"/>
      <c r="J106" s="2"/>
    </row>
    <row r="107" spans="6:10" ht="12.75">
      <c r="F107" s="2"/>
      <c r="J107" s="2"/>
    </row>
    <row r="108" spans="6:10" ht="12.75">
      <c r="F108" s="2"/>
      <c r="J108" s="2"/>
    </row>
    <row r="109" spans="6:10" ht="12.75">
      <c r="F109" s="2"/>
      <c r="J109" s="2"/>
    </row>
    <row r="110" spans="6:10" ht="12.75">
      <c r="F110" s="2"/>
      <c r="J110" s="2"/>
    </row>
    <row r="111" spans="6:10" ht="12.75">
      <c r="F111" s="2"/>
      <c r="J111" s="2"/>
    </row>
    <row r="112" spans="6:10" ht="12.75">
      <c r="F112" s="2"/>
      <c r="J112" s="2"/>
    </row>
    <row r="113" spans="6:10" ht="12.75">
      <c r="F113" s="2"/>
      <c r="J113" s="2"/>
    </row>
    <row r="114" spans="6:12" ht="12.75">
      <c r="F114" s="2"/>
      <c r="H114" s="46"/>
      <c r="I114" s="127"/>
      <c r="J114" s="2"/>
      <c r="L114" s="46"/>
    </row>
    <row r="115" spans="6:12" ht="12.75">
      <c r="F115" s="2"/>
      <c r="H115" s="46"/>
      <c r="I115" s="127"/>
      <c r="J115" s="2"/>
      <c r="L115" s="46"/>
    </row>
    <row r="116" spans="6:12" ht="12.75">
      <c r="F116" s="2"/>
      <c r="H116" s="46"/>
      <c r="I116" s="127"/>
      <c r="J116" s="2"/>
      <c r="L116" s="46"/>
    </row>
    <row r="117" spans="6:12" ht="12.75">
      <c r="F117" s="2"/>
      <c r="H117" s="46"/>
      <c r="I117" s="127"/>
      <c r="J117" s="2"/>
      <c r="L117" s="46"/>
    </row>
    <row r="118" spans="6:12" ht="6.75" customHeight="1">
      <c r="F118" s="2"/>
      <c r="H118" s="46"/>
      <c r="I118" s="127"/>
      <c r="J118" s="2"/>
      <c r="L118" s="46"/>
    </row>
    <row r="119" spans="6:12" ht="18.75" customHeight="1">
      <c r="F119" s="2"/>
      <c r="H119" s="46"/>
      <c r="I119" s="127"/>
      <c r="J119" s="2"/>
      <c r="L119" s="46"/>
    </row>
    <row r="120" spans="6:12" ht="7.5" customHeight="1">
      <c r="F120" s="2"/>
      <c r="H120" s="46"/>
      <c r="I120" s="127"/>
      <c r="J120" s="2"/>
      <c r="L120" s="46"/>
    </row>
    <row r="121" spans="6:12" ht="12.75">
      <c r="F121" s="2"/>
      <c r="H121" s="46"/>
      <c r="I121" s="127"/>
      <c r="J121" s="2"/>
      <c r="L121" s="46"/>
    </row>
    <row r="122" spans="6:12" ht="6" customHeight="1">
      <c r="F122" s="2"/>
      <c r="H122" s="46"/>
      <c r="I122" s="127"/>
      <c r="J122" s="2"/>
      <c r="L122" s="46"/>
    </row>
    <row r="123" spans="6:12" ht="12.75">
      <c r="F123" s="2"/>
      <c r="H123" s="46"/>
      <c r="I123" s="127"/>
      <c r="J123" s="2"/>
      <c r="L123" s="46"/>
    </row>
    <row r="124" spans="6:12" ht="12.75">
      <c r="F124" s="2"/>
      <c r="H124" s="46"/>
      <c r="I124" s="127"/>
      <c r="J124" s="2"/>
      <c r="L124" s="46"/>
    </row>
    <row r="125" spans="6:12" ht="12.75">
      <c r="F125" s="2"/>
      <c r="H125" s="46"/>
      <c r="I125" s="127"/>
      <c r="J125" s="2"/>
      <c r="L125" s="46"/>
    </row>
    <row r="126" spans="6:12" ht="5.25" customHeight="1">
      <c r="F126" s="174"/>
      <c r="G126" s="175"/>
      <c r="H126" s="176"/>
      <c r="I126" s="177"/>
      <c r="J126" s="174"/>
      <c r="K126" s="175"/>
      <c r="L126" s="176"/>
    </row>
    <row r="127" spans="6:12" ht="15.75" customHeight="1">
      <c r="F127" s="2"/>
      <c r="H127" s="46"/>
      <c r="I127" s="127"/>
      <c r="J127" s="2"/>
      <c r="L127" s="46"/>
    </row>
    <row r="128" spans="6:12" ht="5.25" customHeight="1">
      <c r="F128" s="2"/>
      <c r="H128" s="46"/>
      <c r="I128" s="127"/>
      <c r="J128" s="2"/>
      <c r="L128" s="46"/>
    </row>
    <row r="129" spans="6:12" ht="5.25" customHeight="1">
      <c r="F129" s="2"/>
      <c r="H129" s="46"/>
      <c r="I129" s="127"/>
      <c r="J129" s="2"/>
      <c r="L129" s="46"/>
    </row>
    <row r="130" spans="6:12" ht="5.25" customHeight="1">
      <c r="F130" s="2"/>
      <c r="H130" s="46"/>
      <c r="I130" s="127"/>
      <c r="J130" s="2"/>
      <c r="L130" s="46"/>
    </row>
    <row r="131" spans="6:12" ht="5.25" customHeight="1">
      <c r="F131" s="2"/>
      <c r="H131" s="46"/>
      <c r="I131" s="127"/>
      <c r="J131" s="2"/>
      <c r="L131" s="46"/>
    </row>
    <row r="132" spans="6:12" ht="9" customHeight="1">
      <c r="F132" s="2"/>
      <c r="H132" s="46"/>
      <c r="I132" s="127"/>
      <c r="J132" s="2"/>
      <c r="L132" s="46"/>
    </row>
    <row r="133" spans="6:12" ht="5.25" customHeight="1">
      <c r="F133" s="2"/>
      <c r="H133" s="46"/>
      <c r="I133" s="127"/>
      <c r="J133" s="2"/>
      <c r="L133" s="46"/>
    </row>
    <row r="134" spans="6:12" ht="17.25" customHeight="1">
      <c r="F134" s="2"/>
      <c r="H134" s="46"/>
      <c r="I134" s="127"/>
      <c r="J134" s="2"/>
      <c r="L134" s="46"/>
    </row>
    <row r="135" spans="6:12" ht="5.25" customHeight="1">
      <c r="F135" s="2"/>
      <c r="H135" s="46"/>
      <c r="I135" s="127"/>
      <c r="J135" s="2"/>
      <c r="L135" s="46"/>
    </row>
    <row r="136" spans="6:12" ht="25.5" customHeight="1">
      <c r="F136" s="2"/>
      <c r="H136" s="46"/>
      <c r="I136" s="127"/>
      <c r="J136" s="2"/>
      <c r="L136" s="46"/>
    </row>
    <row r="137" spans="6:12" ht="25.5" customHeight="1">
      <c r="F137" s="2"/>
      <c r="H137" s="46"/>
      <c r="I137" s="127"/>
      <c r="J137" s="2"/>
      <c r="L137" s="46"/>
    </row>
    <row r="138" spans="6:12" ht="15" customHeight="1">
      <c r="F138" s="2"/>
      <c r="H138" s="46"/>
      <c r="I138" s="127"/>
      <c r="J138" s="2"/>
      <c r="L138" s="46"/>
    </row>
    <row r="139" spans="6:12" ht="12.75">
      <c r="F139" s="2"/>
      <c r="H139" s="46"/>
      <c r="I139" s="127"/>
      <c r="J139" s="2"/>
      <c r="L139" s="46"/>
    </row>
    <row r="140" spans="6:12" ht="12.75">
      <c r="F140" s="2"/>
      <c r="H140" s="46"/>
      <c r="I140" s="127"/>
      <c r="J140" s="2"/>
      <c r="L140" s="46"/>
    </row>
    <row r="141" spans="6:12" ht="38.25" customHeight="1">
      <c r="F141" s="2"/>
      <c r="H141" s="46"/>
      <c r="I141" s="127"/>
      <c r="J141" s="2"/>
      <c r="L141" s="46"/>
    </row>
    <row r="142" spans="6:12" ht="38.25" customHeight="1">
      <c r="F142" s="2"/>
      <c r="H142" s="46"/>
      <c r="I142" s="127"/>
      <c r="J142" s="2"/>
      <c r="L142" s="46"/>
    </row>
    <row r="143" spans="6:12" ht="12" customHeight="1">
      <c r="F143" s="2"/>
      <c r="H143" s="46"/>
      <c r="I143" s="127"/>
      <c r="J143" s="2"/>
      <c r="L143" s="46"/>
    </row>
    <row r="144" spans="6:12" ht="13.5" customHeight="1">
      <c r="F144" s="2"/>
      <c r="H144" s="46"/>
      <c r="I144" s="127"/>
      <c r="J144" s="2"/>
      <c r="L144" s="46"/>
    </row>
    <row r="145" spans="6:12" ht="13.5" customHeight="1">
      <c r="F145" s="2"/>
      <c r="H145" s="46"/>
      <c r="I145" s="127"/>
      <c r="J145" s="2"/>
      <c r="L145" s="46"/>
    </row>
    <row r="146" spans="6:12" ht="13.5" customHeight="1">
      <c r="F146" s="2"/>
      <c r="H146" s="46"/>
      <c r="I146" s="127"/>
      <c r="J146" s="2"/>
      <c r="L146" s="46"/>
    </row>
    <row r="147" spans="6:12" ht="13.5" customHeight="1">
      <c r="F147" s="2"/>
      <c r="H147" s="46"/>
      <c r="I147" s="127"/>
      <c r="J147" s="2"/>
      <c r="L147" s="46"/>
    </row>
    <row r="148" spans="6:12" ht="13.5" customHeight="1">
      <c r="F148" s="2"/>
      <c r="H148" s="46"/>
      <c r="I148" s="127"/>
      <c r="J148" s="2"/>
      <c r="L148" s="46"/>
    </row>
    <row r="149" spans="6:12" ht="6" customHeight="1">
      <c r="F149" s="2"/>
      <c r="H149" s="46"/>
      <c r="I149" s="127"/>
      <c r="J149" s="2"/>
      <c r="L149" s="46"/>
    </row>
    <row r="150" spans="6:12" ht="12.75">
      <c r="F150" s="2"/>
      <c r="H150" s="46"/>
      <c r="I150" s="127"/>
      <c r="J150" s="2"/>
      <c r="L150" s="46"/>
    </row>
    <row r="151" spans="6:12" ht="12.75">
      <c r="F151" s="2"/>
      <c r="H151" s="46"/>
      <c r="I151" s="127"/>
      <c r="J151" s="2"/>
      <c r="L151" s="46"/>
    </row>
    <row r="152" spans="6:12" ht="12.75">
      <c r="F152" s="2"/>
      <c r="H152" s="46"/>
      <c r="I152" s="127"/>
      <c r="J152" s="2"/>
      <c r="L152" s="46"/>
    </row>
    <row r="153" spans="6:12" ht="12.75">
      <c r="F153" s="2"/>
      <c r="H153" s="46"/>
      <c r="I153" s="127"/>
      <c r="J153" s="2"/>
      <c r="L153" s="46"/>
    </row>
    <row r="154" spans="1:9" s="5" customFormat="1" ht="12.75">
      <c r="A154" s="4"/>
      <c r="E154" s="153"/>
      <c r="I154" s="128"/>
    </row>
    <row r="155" spans="1:9" s="5" customFormat="1" ht="12.75">
      <c r="A155" s="4"/>
      <c r="E155" s="153"/>
      <c r="I155" s="128"/>
    </row>
    <row r="156" spans="1:9" s="5" customFormat="1" ht="12.75">
      <c r="A156" s="4"/>
      <c r="E156" s="153"/>
      <c r="I156" s="128"/>
    </row>
    <row r="157" spans="1:9" s="5" customFormat="1" ht="12.75">
      <c r="A157" s="4"/>
      <c r="E157" s="153"/>
      <c r="I157" s="128"/>
    </row>
    <row r="158" spans="1:9" s="5" customFormat="1" ht="12.75">
      <c r="A158" s="4"/>
      <c r="E158" s="153"/>
      <c r="I158" s="128"/>
    </row>
    <row r="159" spans="1:9" s="5" customFormat="1" ht="12.75">
      <c r="A159" s="4"/>
      <c r="E159" s="153"/>
      <c r="I159" s="128"/>
    </row>
    <row r="160" spans="1:9" s="5" customFormat="1" ht="12.75">
      <c r="A160" s="4"/>
      <c r="E160" s="153"/>
      <c r="I160" s="128"/>
    </row>
    <row r="161" spans="1:9" s="5" customFormat="1" ht="12.75">
      <c r="A161" s="4"/>
      <c r="E161" s="153"/>
      <c r="I161" s="128"/>
    </row>
    <row r="162" spans="1:9" s="5" customFormat="1" ht="12.75">
      <c r="A162" s="4"/>
      <c r="E162" s="153"/>
      <c r="I162" s="128"/>
    </row>
    <row r="163" spans="1:9" s="5" customFormat="1" ht="12.75">
      <c r="A163" s="4"/>
      <c r="E163" s="153"/>
      <c r="I163" s="128"/>
    </row>
    <row r="164" spans="6:12" ht="12.75">
      <c r="F164" s="2"/>
      <c r="H164" s="46"/>
      <c r="I164" s="127"/>
      <c r="J164" s="2"/>
      <c r="L164" s="46"/>
    </row>
    <row r="165" spans="6:12" ht="12.75" customHeight="1">
      <c r="F165" s="2"/>
      <c r="H165" s="46"/>
      <c r="I165" s="127"/>
      <c r="J165" s="2"/>
      <c r="L165" s="46"/>
    </row>
    <row r="166" spans="6:12" ht="4.5" customHeight="1">
      <c r="F166" s="2"/>
      <c r="H166" s="46"/>
      <c r="I166" s="127"/>
      <c r="J166" s="2"/>
      <c r="L166" s="46"/>
    </row>
    <row r="167" spans="6:12" ht="28.5" customHeight="1">
      <c r="F167" s="2"/>
      <c r="H167" s="46"/>
      <c r="I167" s="127"/>
      <c r="J167" s="2"/>
      <c r="L167" s="46"/>
    </row>
    <row r="168" spans="6:12" ht="16.5" customHeight="1">
      <c r="F168" s="2"/>
      <c r="H168" s="46"/>
      <c r="I168" s="127"/>
      <c r="J168" s="2"/>
      <c r="L168" s="46"/>
    </row>
    <row r="169" spans="6:12" ht="15.75" customHeight="1">
      <c r="F169" s="2"/>
      <c r="H169" s="46"/>
      <c r="I169" s="127"/>
      <c r="J169" s="2"/>
      <c r="L169" s="46"/>
    </row>
    <row r="170" spans="6:12" ht="12.75">
      <c r="F170" s="2"/>
      <c r="H170" s="46"/>
      <c r="I170" s="127"/>
      <c r="J170" s="2"/>
      <c r="L170" s="46"/>
    </row>
    <row r="171" spans="5:9" s="6" customFormat="1" ht="16.5" customHeight="1">
      <c r="E171" s="154"/>
      <c r="I171" s="129"/>
    </row>
    <row r="172" spans="5:9" s="6" customFormat="1" ht="38.25" customHeight="1">
      <c r="E172" s="154"/>
      <c r="I172" s="129"/>
    </row>
    <row r="173" spans="5:9" s="6" customFormat="1" ht="12.75">
      <c r="E173" s="154"/>
      <c r="I173" s="129"/>
    </row>
    <row r="174" spans="6:12" ht="12.75">
      <c r="F174" s="2"/>
      <c r="H174" s="46"/>
      <c r="I174" s="127"/>
      <c r="J174" s="2"/>
      <c r="L174" s="46"/>
    </row>
    <row r="175" spans="6:12" ht="11.25" customHeight="1">
      <c r="F175" s="2"/>
      <c r="H175" s="46"/>
      <c r="I175" s="127"/>
      <c r="J175" s="2"/>
      <c r="L175" s="46"/>
    </row>
    <row r="176" spans="6:12" ht="196.5" customHeight="1">
      <c r="F176" s="2"/>
      <c r="H176" s="46"/>
      <c r="I176" s="127"/>
      <c r="J176" s="2"/>
      <c r="L176" s="46"/>
    </row>
    <row r="177" spans="6:12" ht="38.25" customHeight="1">
      <c r="F177" s="2"/>
      <c r="H177" s="46"/>
      <c r="I177" s="127"/>
      <c r="J177" s="2"/>
      <c r="L177" s="46"/>
    </row>
    <row r="178" spans="6:12" ht="7.5" customHeight="1">
      <c r="F178" s="2"/>
      <c r="H178" s="46"/>
      <c r="I178" s="127"/>
      <c r="J178" s="2"/>
      <c r="L178" s="46"/>
    </row>
    <row r="179" spans="1:12" ht="12.75">
      <c r="A179" s="7"/>
      <c r="F179" s="2"/>
      <c r="H179" s="46"/>
      <c r="I179" s="127"/>
      <c r="J179" s="2"/>
      <c r="L179" s="46"/>
    </row>
    <row r="180" spans="1:12" ht="8.25" customHeight="1">
      <c r="A180" s="7"/>
      <c r="F180" s="2"/>
      <c r="H180" s="46"/>
      <c r="I180" s="127"/>
      <c r="J180" s="2"/>
      <c r="L180" s="46"/>
    </row>
    <row r="181" spans="6:12" ht="12.75">
      <c r="F181" s="2"/>
      <c r="H181" s="46"/>
      <c r="I181" s="127"/>
      <c r="J181" s="2"/>
      <c r="L181" s="46"/>
    </row>
    <row r="182" spans="6:12" ht="5.25" customHeight="1">
      <c r="F182" s="2"/>
      <c r="H182" s="46"/>
      <c r="I182" s="127"/>
      <c r="J182" s="2"/>
      <c r="L182" s="46"/>
    </row>
    <row r="183" spans="6:12" ht="39" customHeight="1">
      <c r="F183" s="2"/>
      <c r="H183" s="46"/>
      <c r="I183" s="127"/>
      <c r="J183" s="2"/>
      <c r="L183" s="46"/>
    </row>
    <row r="184" spans="6:12" ht="4.5" customHeight="1">
      <c r="F184" s="2"/>
      <c r="H184" s="46"/>
      <c r="I184" s="127"/>
      <c r="J184" s="2"/>
      <c r="L184" s="46"/>
    </row>
    <row r="185" spans="6:12" ht="25.5" customHeight="1">
      <c r="F185" s="2"/>
      <c r="H185" s="46"/>
      <c r="I185" s="127"/>
      <c r="J185" s="2"/>
      <c r="L185" s="46"/>
    </row>
    <row r="186" spans="6:12" ht="25.5" customHeight="1">
      <c r="F186" s="2"/>
      <c r="H186" s="46"/>
      <c r="I186" s="127"/>
      <c r="J186" s="2"/>
      <c r="L186" s="46"/>
    </row>
    <row r="187" spans="6:12" ht="7.5" customHeight="1">
      <c r="F187" s="2"/>
      <c r="H187" s="46"/>
      <c r="I187" s="127"/>
      <c r="J187" s="2"/>
      <c r="L187" s="46"/>
    </row>
    <row r="188" spans="6:12" ht="12.75">
      <c r="F188" s="2"/>
      <c r="H188" s="46"/>
      <c r="I188" s="127"/>
      <c r="J188" s="2"/>
      <c r="L188" s="46"/>
    </row>
    <row r="189" spans="6:12" ht="5.25" customHeight="1">
      <c r="F189" s="2"/>
      <c r="H189" s="46"/>
      <c r="I189" s="127"/>
      <c r="J189" s="2"/>
      <c r="L189" s="46"/>
    </row>
    <row r="190" spans="5:9" s="7" customFormat="1" ht="25.5" customHeight="1">
      <c r="E190" s="155"/>
      <c r="I190" s="130"/>
    </row>
    <row r="191" spans="5:9" s="7" customFormat="1" ht="4.5" customHeight="1">
      <c r="E191" s="155"/>
      <c r="I191" s="130"/>
    </row>
    <row r="192" spans="6:12" ht="56.25" customHeight="1">
      <c r="F192" s="2"/>
      <c r="H192" s="46"/>
      <c r="I192" s="127"/>
      <c r="J192" s="2"/>
      <c r="L192" s="46"/>
    </row>
    <row r="193" spans="6:10" ht="5.25" customHeight="1">
      <c r="F193" s="2"/>
      <c r="J193" s="2"/>
    </row>
    <row r="194" spans="6:10" ht="12.75" customHeight="1">
      <c r="F194" s="2"/>
      <c r="J194" s="2"/>
    </row>
    <row r="195" spans="6:10" ht="25.5" customHeight="1">
      <c r="F195" s="2"/>
      <c r="J195" s="2"/>
    </row>
    <row r="196" spans="6:10" ht="5.25" customHeight="1">
      <c r="F196" s="2"/>
      <c r="J196" s="2"/>
    </row>
    <row r="197" spans="6:10" ht="12.75">
      <c r="F197" s="2"/>
      <c r="J197" s="2"/>
    </row>
    <row r="198" spans="6:10" ht="5.25" customHeight="1">
      <c r="F198" s="2"/>
      <c r="J198" s="2"/>
    </row>
    <row r="199" spans="6:10" ht="51" customHeight="1">
      <c r="F199" s="2"/>
      <c r="J199" s="2"/>
    </row>
    <row r="200" spans="6:10" ht="8.25" customHeight="1">
      <c r="F200" s="2"/>
      <c r="J200" s="2"/>
    </row>
    <row r="201" spans="6:10" ht="17.25" customHeight="1">
      <c r="F201" s="2"/>
      <c r="J201" s="2"/>
    </row>
    <row r="202" spans="6:10" ht="9" customHeight="1">
      <c r="F202" s="2"/>
      <c r="J202" s="2"/>
    </row>
    <row r="203" spans="1:10" ht="12.75">
      <c r="A203" s="1"/>
      <c r="F203" s="2"/>
      <c r="J203" s="2"/>
    </row>
    <row r="204" spans="1:10" ht="12.75">
      <c r="A204" s="1"/>
      <c r="F204" s="2"/>
      <c r="J204" s="2"/>
    </row>
    <row r="205" spans="6:10" ht="12.75">
      <c r="F205" s="2"/>
      <c r="J205" s="2"/>
    </row>
    <row r="206" spans="6:10" ht="5.25" customHeight="1">
      <c r="F206" s="2"/>
      <c r="J206" s="2"/>
    </row>
    <row r="207" spans="6:10" ht="12.75">
      <c r="F207" s="2"/>
      <c r="J207" s="2"/>
    </row>
    <row r="208" spans="1:10" ht="12.75">
      <c r="A208" s="8"/>
      <c r="F208" s="2"/>
      <c r="J208" s="2"/>
    </row>
    <row r="209" spans="6:10" ht="12.75">
      <c r="F209" s="2"/>
      <c r="J209" s="2"/>
    </row>
    <row r="210" spans="6:10" ht="32.25" customHeight="1">
      <c r="F210" s="2"/>
      <c r="J210" s="2"/>
    </row>
    <row r="211" spans="6:10" ht="12.75">
      <c r="F211" s="2"/>
      <c r="J211" s="2"/>
    </row>
    <row r="213" spans="6:10" ht="12.75">
      <c r="F213" s="2"/>
      <c r="J213" s="2"/>
    </row>
    <row r="214" spans="6:10" ht="12.75">
      <c r="F214" s="2"/>
      <c r="J214" s="2"/>
    </row>
    <row r="215" spans="6:10" ht="6.7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13.5" customHeight="1">
      <c r="F225" s="2"/>
      <c r="J225" s="2"/>
    </row>
    <row r="226" spans="6:10" ht="7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6.75" customHeight="1">
      <c r="F231" s="2"/>
      <c r="J231" s="2"/>
    </row>
    <row r="232" spans="6:10" ht="13.5" customHeight="1">
      <c r="F232" s="2"/>
      <c r="J232" s="2"/>
    </row>
    <row r="233" spans="6:10" ht="13.5" customHeight="1">
      <c r="F233" s="2"/>
      <c r="J233" s="2"/>
    </row>
    <row r="234" spans="6:10" ht="13.5" customHeight="1">
      <c r="F234" s="2"/>
      <c r="J234" s="2"/>
    </row>
    <row r="235" spans="6:10" ht="13.5" customHeight="1">
      <c r="F235" s="2"/>
      <c r="J235" s="2"/>
    </row>
    <row r="236" spans="6:10" ht="13.5" customHeight="1">
      <c r="F236" s="2"/>
      <c r="J236" s="2"/>
    </row>
    <row r="237" spans="6:10" ht="13.5" customHeight="1">
      <c r="F237" s="2"/>
      <c r="J237" s="2"/>
    </row>
    <row r="238" spans="6:10" ht="13.5" customHeight="1">
      <c r="F238" s="2"/>
      <c r="J238" s="2"/>
    </row>
    <row r="239" spans="6:10" ht="13.5" customHeight="1">
      <c r="F239" s="2"/>
      <c r="J239" s="2"/>
    </row>
    <row r="240" spans="6:10" ht="13.5" customHeight="1">
      <c r="F240" s="2"/>
      <c r="J240" s="2"/>
    </row>
    <row r="241" spans="6:10" ht="13.5" customHeight="1">
      <c r="F241" s="2"/>
      <c r="J241" s="2"/>
    </row>
    <row r="242" spans="6:10" ht="13.5" customHeight="1">
      <c r="F242" s="2"/>
      <c r="J242" s="2"/>
    </row>
    <row r="243" spans="6:10" ht="13.5" customHeight="1">
      <c r="F243" s="2"/>
      <c r="J243" s="2"/>
    </row>
    <row r="244" spans="6:10" ht="13.5" customHeight="1">
      <c r="F244" s="2"/>
      <c r="J244" s="2"/>
    </row>
    <row r="245" spans="6:10" ht="6.75" customHeight="1">
      <c r="F245" s="2"/>
      <c r="J245" s="2"/>
    </row>
    <row r="246" spans="6:10" ht="13.5" customHeight="1">
      <c r="F246" s="2"/>
      <c r="J246" s="2"/>
    </row>
    <row r="247" spans="6:10" ht="13.5" customHeight="1">
      <c r="F247" s="2"/>
      <c r="J247" s="2"/>
    </row>
    <row r="248" spans="6:10" ht="13.5" customHeight="1">
      <c r="F248" s="2"/>
      <c r="J248" s="2"/>
    </row>
    <row r="249" spans="6:10" ht="13.5" customHeight="1">
      <c r="F249" s="2"/>
      <c r="J249" s="2"/>
    </row>
    <row r="250" spans="6:10" ht="13.5" customHeight="1">
      <c r="F250" s="2"/>
      <c r="J250" s="2"/>
    </row>
    <row r="251" spans="6:10" ht="13.5" customHeight="1">
      <c r="F251" s="2"/>
      <c r="J251" s="2"/>
    </row>
    <row r="252" spans="6:10" ht="12.75">
      <c r="F252" s="2"/>
      <c r="J252" s="2"/>
    </row>
    <row r="253" spans="6:10" ht="12.75">
      <c r="F253" s="2"/>
      <c r="J253" s="2"/>
    </row>
  </sheetData>
  <sheetProtection password="CC02" sheet="1"/>
  <mergeCells count="7">
    <mergeCell ref="F64:H64"/>
    <mergeCell ref="J64:L64"/>
    <mergeCell ref="E2:H2"/>
    <mergeCell ref="J8:L8"/>
    <mergeCell ref="A8:H8"/>
    <mergeCell ref="J10:L10"/>
    <mergeCell ref="F10:H10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68" r:id="rId2"/>
  <rowBreaks count="1" manualBreakCount="1">
    <brk id="120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showGridLines="0" view="pageBreakPreview" zoomScale="75" zoomScaleSheetLayoutView="75" zoomScalePageLayoutView="0" workbookViewId="0" topLeftCell="A16">
      <selection activeCell="J70" sqref="J70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56" customWidth="1"/>
    <col min="6" max="6" width="17.5" style="47" bestFit="1" customWidth="1"/>
    <col min="7" max="7" width="5.16015625" style="0" customWidth="1"/>
    <col min="8" max="8" width="18.66015625" style="0" customWidth="1"/>
    <col min="9" max="9" width="6.83203125" style="0" customWidth="1"/>
    <col min="11" max="11" width="12.5" style="0" bestFit="1" customWidth="1"/>
  </cols>
  <sheetData>
    <row r="1" spans="1:12" ht="15">
      <c r="A1" s="10" t="s">
        <v>17</v>
      </c>
      <c r="B1" s="11"/>
      <c r="C1" s="11"/>
      <c r="D1" s="11"/>
      <c r="E1" s="147"/>
      <c r="F1" s="19"/>
      <c r="G1" s="11"/>
      <c r="H1" s="10"/>
      <c r="I1" s="11"/>
      <c r="J1" s="1"/>
      <c r="K1" s="2"/>
      <c r="L1" s="2"/>
    </row>
    <row r="2" spans="1:12" ht="15">
      <c r="A2" s="2" t="s">
        <v>6</v>
      </c>
      <c r="B2" s="11"/>
      <c r="C2" s="11"/>
      <c r="D2" s="11"/>
      <c r="E2" s="147"/>
      <c r="F2" s="241"/>
      <c r="G2" s="241"/>
      <c r="H2" s="241"/>
      <c r="I2" s="241"/>
      <c r="J2" s="2"/>
      <c r="K2" s="2"/>
      <c r="L2" s="2"/>
    </row>
    <row r="3" spans="1:12" ht="15">
      <c r="A3" s="11"/>
      <c r="B3" s="11"/>
      <c r="C3" s="11"/>
      <c r="D3" s="11"/>
      <c r="E3" s="147"/>
      <c r="F3" s="179"/>
      <c r="G3" s="15"/>
      <c r="H3" s="14"/>
      <c r="I3" s="14"/>
      <c r="J3" s="2"/>
      <c r="K3" s="2"/>
      <c r="L3" s="2"/>
    </row>
    <row r="4" spans="1:12" ht="15">
      <c r="A4" s="10" t="s">
        <v>97</v>
      </c>
      <c r="B4" s="11"/>
      <c r="C4" s="11"/>
      <c r="D4" s="11"/>
      <c r="E4" s="147"/>
      <c r="F4" s="19"/>
      <c r="G4" s="11"/>
      <c r="H4" s="10"/>
      <c r="I4" s="11"/>
      <c r="J4" s="2"/>
      <c r="K4" s="2"/>
      <c r="L4" s="2"/>
    </row>
    <row r="5" spans="1:15" ht="15">
      <c r="A5" s="15" t="s">
        <v>121</v>
      </c>
      <c r="B5" s="14"/>
      <c r="C5" s="14"/>
      <c r="D5" s="14"/>
      <c r="E5" s="126"/>
      <c r="F5" s="32"/>
      <c r="G5" s="14"/>
      <c r="H5" s="15"/>
      <c r="I5" s="14"/>
      <c r="J5" s="3"/>
      <c r="K5" s="3"/>
      <c r="L5" s="3"/>
      <c r="M5" s="9"/>
      <c r="N5" s="9"/>
      <c r="O5" s="9"/>
    </row>
    <row r="6" spans="1:12" s="9" customFormat="1" ht="8.25" customHeight="1">
      <c r="A6" s="13"/>
      <c r="B6" s="12"/>
      <c r="C6" s="12"/>
      <c r="D6" s="12"/>
      <c r="E6" s="118"/>
      <c r="F6" s="50"/>
      <c r="G6" s="12"/>
      <c r="H6" s="13"/>
      <c r="I6" s="14"/>
      <c r="J6" s="3"/>
      <c r="K6" s="3"/>
      <c r="L6" s="3"/>
    </row>
    <row r="7" spans="1:15" ht="15">
      <c r="A7" s="14"/>
      <c r="B7" s="14"/>
      <c r="C7" s="14"/>
      <c r="D7" s="14"/>
      <c r="E7" s="126"/>
      <c r="F7" s="32"/>
      <c r="G7" s="14"/>
      <c r="H7" s="15"/>
      <c r="I7" s="14"/>
      <c r="J7" s="3"/>
      <c r="K7" s="3"/>
      <c r="L7" s="3"/>
      <c r="M7" s="9"/>
      <c r="N7" s="9"/>
      <c r="O7" s="9"/>
    </row>
    <row r="8" spans="1:12" ht="15">
      <c r="A8" s="11"/>
      <c r="C8" s="11"/>
      <c r="D8" s="11"/>
      <c r="E8" s="147"/>
      <c r="F8" s="19"/>
      <c r="G8" s="11"/>
      <c r="H8" s="146" t="s">
        <v>94</v>
      </c>
      <c r="I8" s="11"/>
      <c r="L8" s="2"/>
    </row>
    <row r="9" spans="1:12" ht="15">
      <c r="A9" s="11"/>
      <c r="B9" s="10"/>
      <c r="C9" s="11"/>
      <c r="D9" s="11"/>
      <c r="E9" s="146" t="s">
        <v>52</v>
      </c>
      <c r="F9" s="51" t="s">
        <v>120</v>
      </c>
      <c r="G9" s="11"/>
      <c r="H9" s="51" t="s">
        <v>61</v>
      </c>
      <c r="I9" s="11"/>
      <c r="L9" s="2"/>
    </row>
    <row r="10" spans="1:12" ht="15">
      <c r="A10" s="11"/>
      <c r="B10" s="10"/>
      <c r="C10" s="11"/>
      <c r="D10" s="11"/>
      <c r="E10" s="147"/>
      <c r="F10" s="51" t="s">
        <v>0</v>
      </c>
      <c r="G10" s="11"/>
      <c r="H10" s="51" t="s">
        <v>0</v>
      </c>
      <c r="I10" s="11"/>
      <c r="L10" s="2"/>
    </row>
    <row r="11" spans="1:12" ht="15.75" thickBot="1">
      <c r="A11" s="11"/>
      <c r="B11" s="11"/>
      <c r="C11" s="11"/>
      <c r="D11" s="11"/>
      <c r="E11" s="147"/>
      <c r="F11" s="52"/>
      <c r="G11" s="11"/>
      <c r="H11" s="52" t="s">
        <v>55</v>
      </c>
      <c r="I11" s="11"/>
      <c r="L11" s="2"/>
    </row>
    <row r="12" spans="1:12" ht="15">
      <c r="A12" s="11"/>
      <c r="B12" s="10" t="s">
        <v>33</v>
      </c>
      <c r="C12" s="11"/>
      <c r="D12" s="11"/>
      <c r="E12" s="147"/>
      <c r="F12" s="131"/>
      <c r="G12" s="11"/>
      <c r="H12" s="131"/>
      <c r="I12" s="11"/>
      <c r="L12" s="2"/>
    </row>
    <row r="13" spans="1:12" ht="15">
      <c r="A13" s="11"/>
      <c r="G13" s="11"/>
      <c r="H13" s="131"/>
      <c r="I13" s="11"/>
      <c r="L13" s="2"/>
    </row>
    <row r="14" spans="1:12" ht="15">
      <c r="A14" s="11"/>
      <c r="B14" s="10" t="s">
        <v>34</v>
      </c>
      <c r="C14" s="11"/>
      <c r="D14" s="11"/>
      <c r="E14" s="147"/>
      <c r="F14" s="19"/>
      <c r="G14" s="11"/>
      <c r="H14" s="19"/>
      <c r="I14" s="11"/>
      <c r="L14" s="2"/>
    </row>
    <row r="15" spans="1:12" ht="15">
      <c r="A15" s="11"/>
      <c r="B15" s="11" t="s">
        <v>20</v>
      </c>
      <c r="C15" s="11"/>
      <c r="D15" s="11"/>
      <c r="E15" s="147">
        <v>9</v>
      </c>
      <c r="F15" s="54">
        <f>1027835+154-F18</f>
        <v>1012625</v>
      </c>
      <c r="G15" s="11"/>
      <c r="H15" s="19">
        <f>545004+343497-16114</f>
        <v>872387</v>
      </c>
      <c r="I15" s="11"/>
      <c r="K15" s="194"/>
      <c r="L15" s="2"/>
    </row>
    <row r="16" spans="1:12" ht="15">
      <c r="A16" s="11"/>
      <c r="B16" s="11" t="s">
        <v>59</v>
      </c>
      <c r="C16" s="11"/>
      <c r="D16" s="11"/>
      <c r="E16" s="147">
        <v>9</v>
      </c>
      <c r="F16" s="54">
        <v>636589</v>
      </c>
      <c r="G16" s="11"/>
      <c r="H16" s="19">
        <v>591156</v>
      </c>
      <c r="I16" s="11"/>
      <c r="K16" s="194"/>
      <c r="L16" s="2"/>
    </row>
    <row r="17" spans="1:12" ht="15">
      <c r="A17" s="11"/>
      <c r="B17" s="11" t="s">
        <v>53</v>
      </c>
      <c r="C17" s="11"/>
      <c r="D17" s="11"/>
      <c r="E17" s="147"/>
      <c r="F17" s="54">
        <v>9732</v>
      </c>
      <c r="G17" s="11"/>
      <c r="H17" s="19">
        <v>9712</v>
      </c>
      <c r="I17" s="11"/>
      <c r="K17" s="194"/>
      <c r="L17" s="2"/>
    </row>
    <row r="18" spans="1:12" ht="15">
      <c r="A18" s="11"/>
      <c r="B18" s="11" t="s">
        <v>135</v>
      </c>
      <c r="C18" s="11"/>
      <c r="D18" s="11"/>
      <c r="E18" s="147"/>
      <c r="F18" s="54">
        <f>15364</f>
        <v>15364</v>
      </c>
      <c r="G18" s="11"/>
      <c r="H18" s="19">
        <v>16114</v>
      </c>
      <c r="I18" s="11"/>
      <c r="K18" s="194"/>
      <c r="L18" s="2"/>
    </row>
    <row r="19" spans="1:12" ht="15">
      <c r="A19" s="11"/>
      <c r="B19" s="11" t="s">
        <v>8</v>
      </c>
      <c r="C19" s="11"/>
      <c r="D19" s="11"/>
      <c r="E19" s="147"/>
      <c r="F19" s="54">
        <v>16780</v>
      </c>
      <c r="G19" s="11"/>
      <c r="H19" s="19">
        <v>18250</v>
      </c>
      <c r="I19" s="11"/>
      <c r="K19" s="194"/>
      <c r="L19" s="2"/>
    </row>
    <row r="20" spans="1:12" ht="15">
      <c r="A20" s="11"/>
      <c r="B20" s="11" t="s">
        <v>58</v>
      </c>
      <c r="C20" s="11"/>
      <c r="D20" s="11"/>
      <c r="E20" s="147"/>
      <c r="F20" s="54">
        <v>1786</v>
      </c>
      <c r="G20" s="11"/>
      <c r="H20" s="19">
        <v>6929</v>
      </c>
      <c r="I20" s="11"/>
      <c r="K20" s="194"/>
      <c r="L20" s="2"/>
    </row>
    <row r="21" spans="1:12" ht="15">
      <c r="A21" s="11"/>
      <c r="B21" s="11"/>
      <c r="C21" s="11"/>
      <c r="D21" s="11"/>
      <c r="E21" s="147"/>
      <c r="F21" s="17">
        <f>SUM(F15:F20)</f>
        <v>1692876</v>
      </c>
      <c r="G21" s="11"/>
      <c r="H21" s="17">
        <f>SUM(H15:H20)</f>
        <v>1514548</v>
      </c>
      <c r="I21" s="11"/>
      <c r="K21" s="194"/>
      <c r="L21" s="2"/>
    </row>
    <row r="22" spans="1:12" ht="15">
      <c r="A22" s="11"/>
      <c r="B22" s="10" t="s">
        <v>35</v>
      </c>
      <c r="C22" s="11"/>
      <c r="D22" s="11"/>
      <c r="E22" s="147"/>
      <c r="F22" s="19"/>
      <c r="G22" s="11"/>
      <c r="H22" s="19"/>
      <c r="I22" s="11"/>
      <c r="K22" s="194"/>
      <c r="L22" s="2"/>
    </row>
    <row r="23" spans="1:12" ht="15">
      <c r="A23" s="11"/>
      <c r="B23" s="11" t="s">
        <v>1</v>
      </c>
      <c r="C23" s="11"/>
      <c r="D23" s="11"/>
      <c r="E23" s="147"/>
      <c r="F23" s="19">
        <v>234576</v>
      </c>
      <c r="G23" s="11"/>
      <c r="H23" s="19">
        <v>164708</v>
      </c>
      <c r="I23" s="11"/>
      <c r="K23" s="194"/>
      <c r="L23" s="2"/>
    </row>
    <row r="24" spans="1:12" ht="15">
      <c r="A24" s="11"/>
      <c r="B24" s="11" t="s">
        <v>91</v>
      </c>
      <c r="C24" s="11"/>
      <c r="D24" s="11"/>
      <c r="E24" s="147"/>
      <c r="F24" s="54">
        <v>4413</v>
      </c>
      <c r="G24" s="11"/>
      <c r="H24" s="19">
        <v>0</v>
      </c>
      <c r="I24" s="11"/>
      <c r="K24" s="194"/>
      <c r="L24" s="2"/>
    </row>
    <row r="25" spans="1:12" ht="15">
      <c r="A25" s="11"/>
      <c r="B25" s="11" t="s">
        <v>9</v>
      </c>
      <c r="C25" s="11"/>
      <c r="D25" s="11"/>
      <c r="E25" s="147"/>
      <c r="F25" s="54">
        <v>67953</v>
      </c>
      <c r="G25" s="11"/>
      <c r="H25" s="19">
        <v>88210</v>
      </c>
      <c r="I25" s="11"/>
      <c r="K25" s="194"/>
      <c r="L25" s="2"/>
    </row>
    <row r="26" spans="1:12" ht="15">
      <c r="A26" s="11"/>
      <c r="B26" s="11" t="s">
        <v>8</v>
      </c>
      <c r="C26" s="11"/>
      <c r="D26" s="11"/>
      <c r="E26" s="147"/>
      <c r="F26" s="54">
        <v>21266</v>
      </c>
      <c r="G26" s="11"/>
      <c r="H26" s="19">
        <v>33280</v>
      </c>
      <c r="I26" s="33"/>
      <c r="K26" s="194"/>
      <c r="L26" s="2"/>
    </row>
    <row r="27" spans="1:12" ht="15">
      <c r="A27" s="11"/>
      <c r="B27" s="11" t="s">
        <v>80</v>
      </c>
      <c r="C27" s="11"/>
      <c r="D27" s="11"/>
      <c r="E27" s="147"/>
      <c r="F27" s="54">
        <f>4244+4000</f>
        <v>8244</v>
      </c>
      <c r="G27" s="11"/>
      <c r="H27" s="19">
        <v>7600</v>
      </c>
      <c r="I27" s="33"/>
      <c r="K27" s="194"/>
      <c r="L27" s="2"/>
    </row>
    <row r="28" spans="1:12" ht="15">
      <c r="A28" s="11"/>
      <c r="B28" s="11" t="s">
        <v>7</v>
      </c>
      <c r="C28" s="11"/>
      <c r="D28" s="11"/>
      <c r="E28" s="147" t="s">
        <v>109</v>
      </c>
      <c r="F28" s="19">
        <v>118884</v>
      </c>
      <c r="G28" s="11"/>
      <c r="H28" s="19">
        <v>53417</v>
      </c>
      <c r="I28" s="11"/>
      <c r="K28" s="194"/>
      <c r="L28" s="2"/>
    </row>
    <row r="29" spans="1:12" ht="13.5" customHeight="1">
      <c r="A29" s="11"/>
      <c r="B29" s="11"/>
      <c r="C29" s="11"/>
      <c r="D29" s="11"/>
      <c r="E29" s="147"/>
      <c r="F29" s="17">
        <f>SUM(F23:F28)</f>
        <v>455336</v>
      </c>
      <c r="G29" s="11"/>
      <c r="H29" s="17">
        <f>SUM(H23:H28)</f>
        <v>347215</v>
      </c>
      <c r="I29" s="11"/>
      <c r="K29" s="194"/>
      <c r="L29" s="162"/>
    </row>
    <row r="30" spans="1:12" ht="15.75" thickBot="1">
      <c r="A30" s="11"/>
      <c r="B30" s="10" t="s">
        <v>37</v>
      </c>
      <c r="C30" s="11"/>
      <c r="D30" s="11"/>
      <c r="E30" s="147"/>
      <c r="F30" s="143">
        <f>F29+F21</f>
        <v>2148212</v>
      </c>
      <c r="G30" s="11"/>
      <c r="H30" s="143">
        <f>H29+H21</f>
        <v>1861763</v>
      </c>
      <c r="I30" s="11"/>
      <c r="K30" s="194"/>
      <c r="L30" s="2"/>
    </row>
    <row r="31" spans="1:12" ht="15.75" thickTop="1">
      <c r="A31" s="11"/>
      <c r="I31" s="11"/>
      <c r="K31" s="194"/>
      <c r="L31" s="2"/>
    </row>
    <row r="32" spans="1:12" ht="15">
      <c r="A32" s="11"/>
      <c r="I32" s="11"/>
      <c r="K32" s="194"/>
      <c r="L32" s="2"/>
    </row>
    <row r="33" spans="1:12" ht="15">
      <c r="A33" s="11"/>
      <c r="B33" s="10" t="s">
        <v>38</v>
      </c>
      <c r="I33" s="11"/>
      <c r="K33" s="194"/>
      <c r="L33" s="2"/>
    </row>
    <row r="34" spans="1:12" ht="15">
      <c r="A34" s="11"/>
      <c r="B34" s="9"/>
      <c r="C34" s="9"/>
      <c r="D34" s="9"/>
      <c r="E34" s="157"/>
      <c r="F34" s="144"/>
      <c r="G34" s="9"/>
      <c r="H34" s="144"/>
      <c r="I34" s="11"/>
      <c r="K34" s="194"/>
      <c r="L34" s="2"/>
    </row>
    <row r="35" spans="1:12" ht="15">
      <c r="A35" s="11"/>
      <c r="B35" s="10" t="s">
        <v>39</v>
      </c>
      <c r="H35" s="47"/>
      <c r="I35" s="11"/>
      <c r="K35" s="194"/>
      <c r="L35" s="2"/>
    </row>
    <row r="36" spans="1:12" ht="15">
      <c r="A36" s="11"/>
      <c r="B36" s="11" t="s">
        <v>22</v>
      </c>
      <c r="C36" s="11"/>
      <c r="D36" s="11"/>
      <c r="E36" s="147"/>
      <c r="F36" s="19">
        <f>'Changes in Equity'!D61</f>
        <v>155839</v>
      </c>
      <c r="G36" s="11"/>
      <c r="H36" s="19">
        <v>155839</v>
      </c>
      <c r="I36" s="11"/>
      <c r="K36" s="194"/>
      <c r="L36" s="2"/>
    </row>
    <row r="37" spans="1:12" ht="15">
      <c r="A37" s="11"/>
      <c r="B37" s="11" t="s">
        <v>40</v>
      </c>
      <c r="C37" s="11"/>
      <c r="D37" s="11"/>
      <c r="E37" s="147"/>
      <c r="F37" s="19">
        <f>'Changes in Equity'!F61</f>
        <v>53727</v>
      </c>
      <c r="G37" s="11"/>
      <c r="H37" s="19">
        <v>53727</v>
      </c>
      <c r="I37" s="11"/>
      <c r="K37" s="194"/>
      <c r="L37" s="2"/>
    </row>
    <row r="38" spans="1:12" ht="15">
      <c r="A38" s="11"/>
      <c r="B38" s="11" t="s">
        <v>42</v>
      </c>
      <c r="C38" s="11"/>
      <c r="D38" s="11"/>
      <c r="E38" s="147">
        <v>23</v>
      </c>
      <c r="F38" s="32">
        <f>'Changes in Equity'!H61</f>
        <v>340659</v>
      </c>
      <c r="G38" s="11"/>
      <c r="H38" s="32">
        <f>'Changes in Equity'!H35</f>
        <v>251426</v>
      </c>
      <c r="I38" s="11"/>
      <c r="K38" s="194"/>
      <c r="L38" s="2"/>
    </row>
    <row r="39" spans="1:12" ht="15">
      <c r="A39" s="11"/>
      <c r="B39" s="11" t="s">
        <v>41</v>
      </c>
      <c r="C39" s="11"/>
      <c r="D39" s="11"/>
      <c r="E39" s="147"/>
      <c r="F39" s="50">
        <f>'Changes in Equity'!J61</f>
        <v>653377</v>
      </c>
      <c r="G39" s="11"/>
      <c r="H39" s="50">
        <f>'Changes in Equity'!J35</f>
        <v>501060</v>
      </c>
      <c r="I39" s="11"/>
      <c r="K39" s="194"/>
      <c r="L39" s="2"/>
    </row>
    <row r="40" spans="1:12" ht="15">
      <c r="A40" s="11"/>
      <c r="B40" s="10"/>
      <c r="C40" s="11"/>
      <c r="D40" s="11"/>
      <c r="E40" s="147"/>
      <c r="F40" s="57">
        <f>SUM(F36:F39)</f>
        <v>1203602</v>
      </c>
      <c r="G40" s="63"/>
      <c r="H40" s="57">
        <f>SUM(H36:H39)</f>
        <v>962052</v>
      </c>
      <c r="I40" s="11"/>
      <c r="K40" s="194"/>
      <c r="L40" s="2"/>
    </row>
    <row r="41" spans="1:12" ht="15">
      <c r="A41" s="11"/>
      <c r="B41" s="10" t="s">
        <v>23</v>
      </c>
      <c r="C41" s="11"/>
      <c r="D41" s="11"/>
      <c r="E41" s="147"/>
      <c r="F41" s="56">
        <f>'Changes in Equity'!U61</f>
        <v>454</v>
      </c>
      <c r="G41" s="53"/>
      <c r="H41" s="56">
        <v>437</v>
      </c>
      <c r="I41" s="11"/>
      <c r="K41" s="194"/>
      <c r="L41" s="2"/>
    </row>
    <row r="42" spans="1:12" ht="15">
      <c r="A42" s="11"/>
      <c r="B42" s="10" t="s">
        <v>43</v>
      </c>
      <c r="C42" s="11"/>
      <c r="D42" s="11"/>
      <c r="E42" s="147"/>
      <c r="F42" s="55">
        <f>SUM(F40:F41)</f>
        <v>1204056</v>
      </c>
      <c r="G42" s="53"/>
      <c r="H42" s="55">
        <f>SUM(H40:H41)</f>
        <v>962489</v>
      </c>
      <c r="I42" s="11"/>
      <c r="K42" s="194"/>
      <c r="L42" s="2"/>
    </row>
    <row r="43" spans="1:12" ht="15">
      <c r="A43" s="11"/>
      <c r="B43" s="10"/>
      <c r="C43" s="11"/>
      <c r="D43" s="11"/>
      <c r="E43" s="147"/>
      <c r="F43" s="57"/>
      <c r="G43" s="53"/>
      <c r="H43" s="57"/>
      <c r="I43" s="11"/>
      <c r="K43" s="194"/>
      <c r="L43" s="2"/>
    </row>
    <row r="44" spans="1:12" ht="15">
      <c r="A44" s="11"/>
      <c r="B44" s="11"/>
      <c r="C44" s="11"/>
      <c r="D44" s="11"/>
      <c r="E44" s="147"/>
      <c r="F44" s="54"/>
      <c r="G44" s="53"/>
      <c r="H44" s="54"/>
      <c r="I44" s="11"/>
      <c r="K44" s="194"/>
      <c r="L44" s="2"/>
    </row>
    <row r="45" spans="1:12" ht="15">
      <c r="A45" s="11"/>
      <c r="B45" s="10" t="s">
        <v>44</v>
      </c>
      <c r="C45" s="11"/>
      <c r="D45" s="11"/>
      <c r="E45" s="147"/>
      <c r="F45" s="54"/>
      <c r="G45" s="53"/>
      <c r="H45" s="54"/>
      <c r="I45" s="11"/>
      <c r="K45" s="194"/>
      <c r="L45" s="2"/>
    </row>
    <row r="46" spans="1:12" ht="15">
      <c r="A46" s="11"/>
      <c r="B46" s="11" t="s">
        <v>24</v>
      </c>
      <c r="C46" s="11"/>
      <c r="D46" s="11"/>
      <c r="E46" s="147">
        <v>24</v>
      </c>
      <c r="F46" s="54">
        <v>190000</v>
      </c>
      <c r="G46" s="53"/>
      <c r="H46" s="54">
        <v>62571</v>
      </c>
      <c r="I46" s="11"/>
      <c r="K46" s="194"/>
      <c r="L46" s="2"/>
    </row>
    <row r="47" spans="1:12" ht="15">
      <c r="A47" s="11"/>
      <c r="B47" s="11" t="s">
        <v>25</v>
      </c>
      <c r="C47" s="11"/>
      <c r="D47" s="11"/>
      <c r="E47" s="147"/>
      <c r="F47" s="54">
        <v>113707</v>
      </c>
      <c r="G47" s="53"/>
      <c r="H47" s="54">
        <v>70997</v>
      </c>
      <c r="I47" s="11"/>
      <c r="K47" s="194"/>
      <c r="L47" s="2"/>
    </row>
    <row r="48" spans="1:12" ht="15">
      <c r="A48" s="11"/>
      <c r="B48" s="11"/>
      <c r="C48" s="11"/>
      <c r="D48" s="11"/>
      <c r="E48" s="147"/>
      <c r="F48" s="55">
        <f>SUM(F46:F47)</f>
        <v>303707</v>
      </c>
      <c r="G48" s="53"/>
      <c r="H48" s="55">
        <f>SUM(H46:H47)</f>
        <v>133568</v>
      </c>
      <c r="I48" s="11"/>
      <c r="K48" s="194"/>
      <c r="L48" s="2"/>
    </row>
    <row r="49" spans="1:12" ht="15">
      <c r="A49" s="11"/>
      <c r="B49" s="11"/>
      <c r="C49" s="11"/>
      <c r="D49" s="11"/>
      <c r="E49" s="147"/>
      <c r="F49" s="57"/>
      <c r="G49" s="53"/>
      <c r="H49" s="57"/>
      <c r="I49" s="11"/>
      <c r="K49" s="194"/>
      <c r="L49" s="2"/>
    </row>
    <row r="50" spans="1:12" ht="15">
      <c r="A50" s="11"/>
      <c r="B50" s="10" t="s">
        <v>36</v>
      </c>
      <c r="C50" s="11"/>
      <c r="D50" s="11"/>
      <c r="E50" s="147"/>
      <c r="F50" s="19"/>
      <c r="G50" s="11"/>
      <c r="H50" s="19"/>
      <c r="I50" s="11"/>
      <c r="K50" s="194"/>
      <c r="L50" s="2"/>
    </row>
    <row r="51" spans="1:12" ht="15">
      <c r="A51" s="11"/>
      <c r="B51" s="11" t="s">
        <v>21</v>
      </c>
      <c r="C51" s="11"/>
      <c r="D51" s="11"/>
      <c r="E51" s="147">
        <v>24</v>
      </c>
      <c r="F51" s="19">
        <v>535558</v>
      </c>
      <c r="G51" s="11"/>
      <c r="H51" s="19">
        <v>635237</v>
      </c>
      <c r="I51" s="11"/>
      <c r="K51" s="194"/>
      <c r="L51" s="2"/>
    </row>
    <row r="52" spans="1:12" ht="15">
      <c r="A52" s="11"/>
      <c r="B52" s="11" t="s">
        <v>11</v>
      </c>
      <c r="C52" s="11"/>
      <c r="D52" s="11"/>
      <c r="E52" s="147"/>
      <c r="F52" s="54">
        <v>74168</v>
      </c>
      <c r="G52" s="11"/>
      <c r="H52" s="19">
        <v>100329</v>
      </c>
      <c r="I52" s="11"/>
      <c r="K52" s="194"/>
      <c r="L52" s="2"/>
    </row>
    <row r="53" spans="1:12" ht="15">
      <c r="A53" s="11"/>
      <c r="B53" s="11" t="s">
        <v>10</v>
      </c>
      <c r="C53" s="11"/>
      <c r="D53" s="11"/>
      <c r="E53" s="147"/>
      <c r="F53" s="54">
        <v>30723</v>
      </c>
      <c r="G53" s="11"/>
      <c r="H53" s="19">
        <v>30140</v>
      </c>
      <c r="I53" s="11"/>
      <c r="K53" s="194"/>
      <c r="L53" s="2"/>
    </row>
    <row r="54" spans="1:12" ht="15">
      <c r="A54" s="11"/>
      <c r="B54" s="18"/>
      <c r="C54" s="11"/>
      <c r="D54" s="11"/>
      <c r="E54" s="147"/>
      <c r="F54" s="17">
        <f>SUM(F51:F53)</f>
        <v>640449</v>
      </c>
      <c r="G54" s="11"/>
      <c r="H54" s="17">
        <f>SUM(H51:H53)</f>
        <v>765706</v>
      </c>
      <c r="I54" s="11"/>
      <c r="K54" s="194"/>
      <c r="L54" s="2"/>
    </row>
    <row r="55" spans="1:12" ht="15">
      <c r="A55" s="11"/>
      <c r="B55" s="10" t="s">
        <v>45</v>
      </c>
      <c r="C55" s="11"/>
      <c r="D55" s="11"/>
      <c r="E55" s="147"/>
      <c r="F55" s="57">
        <f>F54+F48</f>
        <v>944156</v>
      </c>
      <c r="G55" s="53"/>
      <c r="H55" s="57">
        <f>H54+H48</f>
        <v>899274</v>
      </c>
      <c r="I55" s="11"/>
      <c r="K55" s="194"/>
      <c r="L55" s="2"/>
    </row>
    <row r="56" spans="1:12" ht="15.75" thickBot="1">
      <c r="A56" s="11"/>
      <c r="B56" s="10" t="s">
        <v>46</v>
      </c>
      <c r="C56" s="11"/>
      <c r="D56" s="11"/>
      <c r="E56" s="147"/>
      <c r="F56" s="58">
        <f>F55+F42</f>
        <v>2148212</v>
      </c>
      <c r="G56" s="53"/>
      <c r="H56" s="58">
        <f>H55+H42</f>
        <v>1861763</v>
      </c>
      <c r="I56" s="11"/>
      <c r="K56" s="194"/>
      <c r="L56" s="2"/>
    </row>
    <row r="57" spans="1:12" ht="15.75" thickTop="1">
      <c r="A57" s="11"/>
      <c r="B57" s="11"/>
      <c r="C57" s="11"/>
      <c r="D57" s="11"/>
      <c r="E57" s="147"/>
      <c r="F57" s="57"/>
      <c r="G57" s="53"/>
      <c r="H57" s="57"/>
      <c r="I57" s="11"/>
      <c r="K57" s="9"/>
      <c r="L57" s="2"/>
    </row>
    <row r="58" spans="1:12" ht="15">
      <c r="A58" s="11"/>
      <c r="B58" s="11"/>
      <c r="C58" s="11"/>
      <c r="D58" s="11"/>
      <c r="E58" s="147"/>
      <c r="F58" s="57"/>
      <c r="G58" s="53"/>
      <c r="H58" s="57"/>
      <c r="I58" s="11"/>
      <c r="L58" s="2"/>
    </row>
    <row r="59" spans="1:12" s="9" customFormat="1" ht="15">
      <c r="A59" s="14"/>
      <c r="B59" s="14"/>
      <c r="C59" s="14"/>
      <c r="D59" s="14"/>
      <c r="E59" s="126"/>
      <c r="F59" s="190"/>
      <c r="G59" s="14"/>
      <c r="H59" s="190"/>
      <c r="I59" s="14"/>
      <c r="L59" s="3"/>
    </row>
    <row r="60" spans="1:12" s="9" customFormat="1" ht="15">
      <c r="A60" s="14"/>
      <c r="B60" s="14"/>
      <c r="C60" s="14"/>
      <c r="D60" s="14"/>
      <c r="E60" s="126"/>
      <c r="F60" s="190"/>
      <c r="G60" s="14"/>
      <c r="H60" s="190"/>
      <c r="I60" s="14"/>
      <c r="L60" s="3"/>
    </row>
    <row r="61" spans="1:12" ht="15">
      <c r="A61" s="11"/>
      <c r="I61" s="11"/>
      <c r="L61" s="2"/>
    </row>
    <row r="62" spans="1:12" ht="15">
      <c r="A62" s="11"/>
      <c r="I62" s="11"/>
      <c r="L62" s="2"/>
    </row>
    <row r="63" spans="1:12" ht="15">
      <c r="A63" s="11"/>
      <c r="I63" s="11"/>
      <c r="L63" s="2"/>
    </row>
    <row r="64" spans="1:12" ht="15">
      <c r="A64" s="11"/>
      <c r="B64" s="11"/>
      <c r="C64" s="11"/>
      <c r="D64" s="11"/>
      <c r="E64" s="147"/>
      <c r="F64" s="57"/>
      <c r="G64" s="53"/>
      <c r="H64" s="57"/>
      <c r="I64" s="11"/>
      <c r="L64" s="2"/>
    </row>
    <row r="65" spans="1:12" ht="15">
      <c r="A65" s="11"/>
      <c r="B65" s="11"/>
      <c r="C65" s="11"/>
      <c r="D65" s="11"/>
      <c r="E65" s="147"/>
      <c r="F65" s="57"/>
      <c r="G65" s="53"/>
      <c r="H65" s="57"/>
      <c r="I65" s="11"/>
      <c r="L65" s="2"/>
    </row>
    <row r="66" spans="1:12" ht="15">
      <c r="A66" s="11"/>
      <c r="B66" s="116" t="s">
        <v>98</v>
      </c>
      <c r="F66" s="163"/>
      <c r="G66" s="164"/>
      <c r="I66" s="11"/>
      <c r="L66" s="2"/>
    </row>
    <row r="67" spans="1:12" ht="15">
      <c r="A67" s="11"/>
      <c r="B67" s="1" t="s">
        <v>69</v>
      </c>
      <c r="I67" s="11"/>
      <c r="L67" s="2"/>
    </row>
    <row r="68" spans="1:12" ht="15.75">
      <c r="A68" s="11"/>
      <c r="B68" s="39"/>
      <c r="C68" s="35"/>
      <c r="D68" s="35"/>
      <c r="I68" s="11"/>
      <c r="L68" s="2"/>
    </row>
    <row r="69" spans="1:12" ht="15">
      <c r="A69" s="11"/>
      <c r="B69" s="11"/>
      <c r="C69" s="11"/>
      <c r="D69" s="11"/>
      <c r="E69" s="165" t="s">
        <v>19</v>
      </c>
      <c r="F69" s="57"/>
      <c r="G69" s="53"/>
      <c r="H69" s="57"/>
      <c r="I69" s="11"/>
      <c r="L69" s="2"/>
    </row>
    <row r="70" spans="1:12" ht="15">
      <c r="A70" s="11"/>
      <c r="B70" s="11"/>
      <c r="C70" s="11"/>
      <c r="D70" s="11"/>
      <c r="E70" s="147"/>
      <c r="F70" s="57"/>
      <c r="G70" s="53"/>
      <c r="H70" s="57"/>
      <c r="I70" s="11"/>
      <c r="L70" s="2"/>
    </row>
    <row r="71" spans="1:12" ht="15">
      <c r="A71" s="11"/>
      <c r="B71" s="11"/>
      <c r="C71" s="11"/>
      <c r="D71" s="11"/>
      <c r="E71" s="147"/>
      <c r="F71" s="57"/>
      <c r="G71" s="53"/>
      <c r="H71" s="57"/>
      <c r="I71" s="11"/>
      <c r="L71" s="2"/>
    </row>
    <row r="72" spans="1:12" ht="15">
      <c r="A72" s="11"/>
      <c r="B72" s="11"/>
      <c r="C72" s="11"/>
      <c r="D72" s="11"/>
      <c r="E72" s="147"/>
      <c r="F72" s="54"/>
      <c r="G72" s="53"/>
      <c r="H72" s="54"/>
      <c r="I72" s="11"/>
      <c r="L72" s="2"/>
    </row>
    <row r="74" ht="13.5" customHeight="1"/>
    <row r="76" spans="2:8" ht="15.75">
      <c r="B76" s="35"/>
      <c r="C76" s="35"/>
      <c r="D76" s="35"/>
      <c r="H76" s="41"/>
    </row>
    <row r="77" spans="2:4" ht="15.75">
      <c r="B77" s="36"/>
      <c r="C77" s="35"/>
      <c r="D77" s="35"/>
    </row>
    <row r="78" spans="2:8" ht="15.75">
      <c r="B78" s="35"/>
      <c r="C78" s="35"/>
      <c r="E78" s="158"/>
      <c r="F78" s="48"/>
      <c r="G78" s="37"/>
      <c r="H78" s="37"/>
    </row>
    <row r="79" spans="2:8" ht="15.75">
      <c r="B79" s="35"/>
      <c r="C79" s="35"/>
      <c r="H79" s="37"/>
    </row>
    <row r="80" spans="2:3" ht="15.75">
      <c r="B80" s="35"/>
      <c r="C80" s="35"/>
    </row>
    <row r="81" spans="2:3" ht="15.75">
      <c r="B81" s="39"/>
      <c r="C81" s="35"/>
    </row>
    <row r="82" spans="1:8" ht="15.75">
      <c r="A82" s="35"/>
      <c r="B82" s="35"/>
      <c r="C82" s="35"/>
      <c r="H82" s="37"/>
    </row>
    <row r="83" spans="2:8" ht="15.75">
      <c r="B83" s="35"/>
      <c r="C83" s="35"/>
      <c r="H83" s="37"/>
    </row>
    <row r="84" spans="1:7" ht="15.75">
      <c r="A84" s="35"/>
      <c r="B84" s="35"/>
      <c r="C84" s="35"/>
      <c r="D84" s="35"/>
      <c r="E84" s="159"/>
      <c r="F84" s="49"/>
      <c r="G84" s="35"/>
    </row>
    <row r="85" spans="1:7" ht="15.75">
      <c r="A85" s="35"/>
      <c r="B85" s="35"/>
      <c r="C85" s="35"/>
      <c r="D85" s="35"/>
      <c r="E85" s="159"/>
      <c r="F85" s="49"/>
      <c r="G85" s="35"/>
    </row>
    <row r="86" spans="1:7" ht="15.75">
      <c r="A86" s="35"/>
      <c r="B86" s="39"/>
      <c r="C86" s="35"/>
      <c r="D86" s="35"/>
      <c r="E86" s="159"/>
      <c r="F86" s="49"/>
      <c r="G86" s="35"/>
    </row>
    <row r="87" spans="1:8" ht="15.75">
      <c r="A87" s="35"/>
      <c r="B87" s="35"/>
      <c r="C87" s="35"/>
      <c r="D87" s="35"/>
      <c r="E87" s="159"/>
      <c r="F87" s="49"/>
      <c r="G87" s="35"/>
      <c r="H87" s="38"/>
    </row>
    <row r="88" spans="1:8" ht="15.75">
      <c r="A88" s="35"/>
      <c r="B88" s="35"/>
      <c r="C88" s="35"/>
      <c r="D88" s="35"/>
      <c r="E88" s="159"/>
      <c r="F88" s="49"/>
      <c r="G88" s="35"/>
      <c r="H88" s="44"/>
    </row>
    <row r="89" spans="1:8" ht="15.75">
      <c r="A89" s="35"/>
      <c r="B89" s="35"/>
      <c r="C89" s="35"/>
      <c r="D89" s="35"/>
      <c r="E89" s="159"/>
      <c r="F89" s="49"/>
      <c r="G89" s="35"/>
      <c r="H89" s="40"/>
    </row>
    <row r="90" spans="1:7" ht="15.75">
      <c r="A90" s="35"/>
      <c r="B90" s="35"/>
      <c r="C90" s="35"/>
      <c r="D90" s="35"/>
      <c r="E90" s="159"/>
      <c r="F90" s="49"/>
      <c r="G90" s="35"/>
    </row>
    <row r="91" spans="1:7" ht="15.75">
      <c r="A91" s="35"/>
      <c r="B91" s="39"/>
      <c r="C91" s="35"/>
      <c r="D91" s="35"/>
      <c r="E91" s="159"/>
      <c r="F91" s="49"/>
      <c r="G91" s="35"/>
    </row>
    <row r="92" spans="1:8" ht="15.75">
      <c r="A92" s="35"/>
      <c r="B92" s="35"/>
      <c r="C92" s="35"/>
      <c r="D92" s="35"/>
      <c r="E92" s="159"/>
      <c r="F92" s="49"/>
      <c r="G92" s="35"/>
      <c r="H92" s="42"/>
    </row>
    <row r="93" spans="1:8" ht="15.75">
      <c r="A93" s="35"/>
      <c r="B93" s="35"/>
      <c r="C93" s="35"/>
      <c r="D93" s="35"/>
      <c r="E93" s="159"/>
      <c r="F93" s="49"/>
      <c r="G93" s="35"/>
      <c r="H93" s="43"/>
    </row>
    <row r="94" spans="1:8" ht="15.75">
      <c r="A94" s="35"/>
      <c r="B94" s="35"/>
      <c r="C94" s="35"/>
      <c r="D94" s="35"/>
      <c r="E94" s="159"/>
      <c r="F94" s="49"/>
      <c r="G94" s="35"/>
      <c r="H94" s="43"/>
    </row>
    <row r="95" spans="1:8" ht="15.75">
      <c r="A95" s="35"/>
      <c r="B95" s="35"/>
      <c r="C95" s="35"/>
      <c r="D95" s="35"/>
      <c r="E95" s="159"/>
      <c r="F95" s="49"/>
      <c r="G95" s="35"/>
      <c r="H95" s="44"/>
    </row>
    <row r="96" spans="1:8" ht="15.75">
      <c r="A96" s="35"/>
      <c r="B96" s="35"/>
      <c r="C96" s="35"/>
      <c r="D96" s="35"/>
      <c r="E96" s="159"/>
      <c r="F96" s="49"/>
      <c r="G96" s="35"/>
      <c r="H96" s="44"/>
    </row>
    <row r="97" spans="1:8" ht="15.75">
      <c r="A97" s="35"/>
      <c r="B97" s="35"/>
      <c r="C97" s="35"/>
      <c r="D97" s="35"/>
      <c r="E97" s="159"/>
      <c r="F97" s="49"/>
      <c r="G97" s="35"/>
      <c r="H97" s="45"/>
    </row>
    <row r="98" spans="1:7" ht="15.75">
      <c r="A98" s="35"/>
      <c r="B98" s="35"/>
      <c r="C98" s="35"/>
      <c r="D98" s="35"/>
      <c r="E98" s="159"/>
      <c r="F98" s="49"/>
      <c r="G98" s="35"/>
    </row>
    <row r="99" spans="1:7" ht="15.75">
      <c r="A99" s="35"/>
      <c r="B99" s="35"/>
      <c r="C99" s="35"/>
      <c r="D99" s="35"/>
      <c r="E99" s="159"/>
      <c r="F99" s="49"/>
      <c r="G99" s="35"/>
    </row>
    <row r="100" spans="1:7" ht="15.75">
      <c r="A100" s="35"/>
      <c r="B100" s="35"/>
      <c r="C100" s="35"/>
      <c r="D100" s="35"/>
      <c r="E100" s="159"/>
      <c r="F100" s="49"/>
      <c r="G100" s="35"/>
    </row>
    <row r="101" spans="1:7" ht="15.75">
      <c r="A101" s="35"/>
      <c r="B101" s="35"/>
      <c r="C101" s="35"/>
      <c r="D101" s="35"/>
      <c r="E101" s="159"/>
      <c r="F101" s="49"/>
      <c r="G101" s="35"/>
    </row>
    <row r="102" spans="1:7" ht="15.75">
      <c r="A102" s="35"/>
      <c r="B102" s="35"/>
      <c r="C102" s="35"/>
      <c r="D102" s="35"/>
      <c r="E102" s="159"/>
      <c r="F102" s="49"/>
      <c r="G102" s="35"/>
    </row>
  </sheetData>
  <sheetProtection password="CC02" sheet="1"/>
  <mergeCells count="1">
    <mergeCell ref="F2:I2"/>
  </mergeCells>
  <printOptions/>
  <pageMargins left="0.91" right="0.393700787401575" top="0.393700787401575" bottom="0.393700787401575" header="0.393700787401575" footer="0.393700787401575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view="pageBreakPreview" zoomScale="80" zoomScaleSheetLayoutView="80" zoomScalePageLayoutView="0" workbookViewId="0" topLeftCell="A16">
      <selection activeCell="J70" sqref="J70"/>
    </sheetView>
  </sheetViews>
  <sheetFormatPr defaultColWidth="9.33203125" defaultRowHeight="12.75"/>
  <cols>
    <col min="1" max="1" width="7.33203125" style="72" customWidth="1"/>
    <col min="2" max="2" width="18" style="72" customWidth="1"/>
    <col min="3" max="3" width="17.5" style="72" customWidth="1"/>
    <col min="4" max="4" width="12.33203125" style="89" customWidth="1"/>
    <col min="5" max="5" width="2.66015625" style="72" customWidth="1"/>
    <col min="6" max="6" width="11.33203125" style="72" customWidth="1"/>
    <col min="7" max="7" width="2.66015625" style="72" customWidth="1"/>
    <col min="8" max="8" width="18.16015625" style="72" customWidth="1"/>
    <col min="9" max="9" width="2.66015625" style="72" customWidth="1"/>
    <col min="10" max="10" width="16.16015625" style="72" customWidth="1"/>
    <col min="11" max="11" width="2.66015625" style="72" customWidth="1"/>
    <col min="12" max="12" width="16.66015625" style="72" customWidth="1"/>
    <col min="13" max="13" width="2.83203125" style="72" customWidth="1"/>
    <col min="14" max="14" width="18.5" style="72" customWidth="1"/>
    <col min="15" max="15" width="2.83203125" style="72" customWidth="1"/>
    <col min="16" max="16" width="15" style="138" customWidth="1"/>
    <col min="17" max="17" width="1.83203125" style="72" customWidth="1"/>
    <col min="18" max="18" width="3" style="72" customWidth="1"/>
    <col min="19" max="19" width="13.83203125" style="72" customWidth="1"/>
    <col min="20" max="20" width="4" style="72" customWidth="1"/>
    <col min="21" max="21" width="16.66015625" style="72" customWidth="1"/>
    <col min="22" max="22" width="2.33203125" style="72" customWidth="1"/>
    <col min="23" max="23" width="16.66015625" style="72" customWidth="1"/>
    <col min="24" max="16384" width="9.33203125" style="72" customWidth="1"/>
  </cols>
  <sheetData>
    <row r="1" spans="1:23" ht="15">
      <c r="A1" s="67" t="s">
        <v>17</v>
      </c>
      <c r="B1" s="68"/>
      <c r="C1" s="68"/>
      <c r="D1" s="69"/>
      <c r="E1" s="68"/>
      <c r="F1" s="68"/>
      <c r="G1" s="68"/>
      <c r="H1" s="68"/>
      <c r="I1" s="68"/>
      <c r="J1" s="68"/>
      <c r="K1" s="68"/>
      <c r="L1" s="67"/>
      <c r="M1" s="68"/>
      <c r="N1" s="68"/>
      <c r="O1" s="68"/>
      <c r="P1" s="134"/>
      <c r="Q1" s="68"/>
      <c r="R1" s="71"/>
      <c r="S1" s="71"/>
      <c r="T1" s="71"/>
      <c r="U1" s="67"/>
      <c r="W1" s="67"/>
    </row>
    <row r="2" spans="1:23" ht="15">
      <c r="A2" s="2" t="s">
        <v>6</v>
      </c>
      <c r="B2" s="68"/>
      <c r="C2" s="68"/>
      <c r="D2" s="69"/>
      <c r="E2" s="68"/>
      <c r="F2" s="68"/>
      <c r="G2" s="68"/>
      <c r="H2" s="68"/>
      <c r="I2" s="68"/>
      <c r="J2" s="68"/>
      <c r="K2" s="68"/>
      <c r="L2" s="67"/>
      <c r="M2" s="68"/>
      <c r="N2" s="68"/>
      <c r="O2" s="68"/>
      <c r="P2" s="134"/>
      <c r="Q2" s="68"/>
      <c r="R2" s="71"/>
      <c r="S2" s="71"/>
      <c r="T2" s="71"/>
      <c r="U2" s="67"/>
      <c r="W2" s="67"/>
    </row>
    <row r="3" spans="1:23" ht="15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7"/>
      <c r="M3" s="68"/>
      <c r="N3" s="68"/>
      <c r="O3" s="68"/>
      <c r="P3" s="134"/>
      <c r="Q3" s="68"/>
      <c r="R3" s="71"/>
      <c r="S3" s="71"/>
      <c r="T3" s="71"/>
      <c r="U3" s="67"/>
      <c r="W3" s="67"/>
    </row>
    <row r="4" spans="1:23" ht="15">
      <c r="A4" s="67" t="s">
        <v>99</v>
      </c>
      <c r="B4" s="68"/>
      <c r="C4" s="68"/>
      <c r="D4" s="69"/>
      <c r="E4" s="68"/>
      <c r="F4" s="68"/>
      <c r="G4" s="68"/>
      <c r="H4" s="68"/>
      <c r="I4" s="68"/>
      <c r="J4" s="68"/>
      <c r="K4" s="68"/>
      <c r="L4" s="67"/>
      <c r="M4" s="68"/>
      <c r="N4" s="68"/>
      <c r="O4" s="68"/>
      <c r="P4" s="134"/>
      <c r="Q4" s="68"/>
      <c r="R4" s="71"/>
      <c r="S4" s="71"/>
      <c r="T4" s="71"/>
      <c r="U4" s="67"/>
      <c r="W4" s="67"/>
    </row>
    <row r="5" spans="1:23" ht="15">
      <c r="A5" s="67" t="str">
        <f>'Income Statement'!A5</f>
        <v>For The Year Ended 30 June 2011</v>
      </c>
      <c r="B5" s="68"/>
      <c r="C5" s="68"/>
      <c r="D5" s="69"/>
      <c r="E5" s="68"/>
      <c r="F5" s="68"/>
      <c r="G5" s="68"/>
      <c r="H5" s="68"/>
      <c r="I5" s="68"/>
      <c r="J5" s="68"/>
      <c r="K5" s="68"/>
      <c r="L5" s="67"/>
      <c r="M5" s="68"/>
      <c r="N5" s="68"/>
      <c r="O5" s="68"/>
      <c r="P5" s="134"/>
      <c r="Q5" s="68"/>
      <c r="R5" s="71"/>
      <c r="S5" s="71"/>
      <c r="T5" s="71"/>
      <c r="U5" s="67"/>
      <c r="W5" s="67"/>
    </row>
    <row r="6" spans="1:24" ht="15">
      <c r="A6" s="73"/>
      <c r="B6" s="73"/>
      <c r="C6" s="73"/>
      <c r="D6" s="74"/>
      <c r="E6" s="73"/>
      <c r="F6" s="73"/>
      <c r="G6" s="73"/>
      <c r="H6" s="73"/>
      <c r="I6" s="73"/>
      <c r="J6" s="73"/>
      <c r="K6" s="73"/>
      <c r="L6" s="75"/>
      <c r="M6" s="73"/>
      <c r="N6" s="73"/>
      <c r="O6" s="73"/>
      <c r="P6" s="135"/>
      <c r="Q6" s="73"/>
      <c r="R6" s="112"/>
      <c r="S6" s="112"/>
      <c r="T6" s="112"/>
      <c r="U6" s="75"/>
      <c r="V6" s="113"/>
      <c r="W6" s="75"/>
      <c r="X6" s="78"/>
    </row>
    <row r="7" spans="1:24" ht="15">
      <c r="A7" s="76"/>
      <c r="B7" s="76"/>
      <c r="C7" s="76"/>
      <c r="D7" s="79"/>
      <c r="E7" s="76"/>
      <c r="F7" s="76"/>
      <c r="G7" s="76"/>
      <c r="H7" s="76"/>
      <c r="I7" s="76"/>
      <c r="J7" s="76"/>
      <c r="K7" s="76"/>
      <c r="L7" s="80"/>
      <c r="M7" s="76"/>
      <c r="N7" s="76"/>
      <c r="O7" s="76"/>
      <c r="P7" s="136"/>
      <c r="Q7" s="76"/>
      <c r="R7" s="77"/>
      <c r="S7" s="77"/>
      <c r="T7" s="77"/>
      <c r="U7" s="80"/>
      <c r="V7" s="78"/>
      <c r="W7" s="80"/>
      <c r="X7" s="78"/>
    </row>
    <row r="8" spans="1:24" ht="15">
      <c r="A8" s="76"/>
      <c r="B8" s="76"/>
      <c r="C8" s="76"/>
      <c r="D8" s="79"/>
      <c r="E8" s="76"/>
      <c r="F8" s="76"/>
      <c r="G8" s="76"/>
      <c r="H8" s="76"/>
      <c r="I8" s="76"/>
      <c r="J8" s="76"/>
      <c r="K8" s="76"/>
      <c r="L8" s="80"/>
      <c r="M8" s="76"/>
      <c r="N8" s="76"/>
      <c r="O8" s="76"/>
      <c r="P8" s="136"/>
      <c r="Q8" s="76"/>
      <c r="R8" s="77"/>
      <c r="S8" s="77"/>
      <c r="T8" s="77"/>
      <c r="U8" s="80"/>
      <c r="V8" s="78"/>
      <c r="W8" s="80"/>
      <c r="X8" s="78"/>
    </row>
    <row r="9" spans="1:20" ht="15">
      <c r="A9" s="68"/>
      <c r="B9" s="81"/>
      <c r="C9" s="68"/>
      <c r="D9" s="243" t="s">
        <v>68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1:20" ht="15">
      <c r="A10" s="68"/>
      <c r="B10" s="81"/>
      <c r="C10" s="68"/>
      <c r="D10" s="243" t="s">
        <v>50</v>
      </c>
      <c r="E10" s="243"/>
      <c r="F10" s="243"/>
      <c r="H10" s="160" t="s">
        <v>49</v>
      </c>
      <c r="J10" s="243" t="s">
        <v>50</v>
      </c>
      <c r="K10" s="243"/>
      <c r="L10" s="243"/>
      <c r="M10" s="243"/>
      <c r="N10" s="243"/>
      <c r="O10" s="243"/>
      <c r="P10" s="243"/>
      <c r="Q10" s="63"/>
      <c r="R10" s="139"/>
      <c r="S10" s="139"/>
      <c r="T10" s="139"/>
    </row>
    <row r="11" spans="1:22" ht="15">
      <c r="A11" s="68"/>
      <c r="B11" s="67"/>
      <c r="C11" s="68"/>
      <c r="D11" s="83"/>
      <c r="E11" s="84"/>
      <c r="F11" s="84"/>
      <c r="G11" s="84"/>
      <c r="H11" s="84"/>
      <c r="I11" s="84"/>
      <c r="K11" s="84"/>
      <c r="L11" s="199"/>
      <c r="M11" s="200"/>
      <c r="N11" s="200"/>
      <c r="O11" s="200"/>
      <c r="P11" s="201" t="s">
        <v>74</v>
      </c>
      <c r="Q11" s="202"/>
      <c r="R11" s="120"/>
      <c r="S11" s="183" t="s">
        <v>48</v>
      </c>
      <c r="T11" s="120"/>
      <c r="U11" s="84"/>
      <c r="V11" s="120"/>
    </row>
    <row r="12" spans="1:22" ht="15">
      <c r="A12" s="68"/>
      <c r="B12" s="67"/>
      <c r="C12" s="68"/>
      <c r="D12" s="83"/>
      <c r="E12" s="84"/>
      <c r="F12" s="84"/>
      <c r="G12" s="84"/>
      <c r="H12" s="84"/>
      <c r="I12" s="84"/>
      <c r="J12" s="84" t="s">
        <v>71</v>
      </c>
      <c r="K12" s="84"/>
      <c r="L12" s="203" t="s">
        <v>73</v>
      </c>
      <c r="M12" s="80"/>
      <c r="N12" s="84" t="s">
        <v>139</v>
      </c>
      <c r="O12" s="80"/>
      <c r="P12" s="180" t="s">
        <v>75</v>
      </c>
      <c r="Q12" s="204"/>
      <c r="R12" s="120"/>
      <c r="S12" s="183" t="s">
        <v>77</v>
      </c>
      <c r="T12" s="120"/>
      <c r="U12" s="84"/>
      <c r="V12" s="120"/>
    </row>
    <row r="13" spans="1:23" ht="15">
      <c r="A13" s="68"/>
      <c r="B13" s="67"/>
      <c r="C13" s="68"/>
      <c r="D13" s="83" t="s">
        <v>13</v>
      </c>
      <c r="E13" s="84"/>
      <c r="F13" s="84" t="s">
        <v>12</v>
      </c>
      <c r="G13" s="84"/>
      <c r="H13" s="84" t="s">
        <v>4</v>
      </c>
      <c r="I13" s="84"/>
      <c r="J13" s="84" t="s">
        <v>72</v>
      </c>
      <c r="K13" s="84"/>
      <c r="L13" s="203" t="s">
        <v>14</v>
      </c>
      <c r="M13" s="80"/>
      <c r="N13" s="84" t="s">
        <v>140</v>
      </c>
      <c r="O13" s="80"/>
      <c r="P13" s="180" t="s">
        <v>27</v>
      </c>
      <c r="Q13" s="204"/>
      <c r="R13" s="120"/>
      <c r="S13" s="183" t="s">
        <v>78</v>
      </c>
      <c r="T13" s="120"/>
      <c r="U13" s="160" t="s">
        <v>47</v>
      </c>
      <c r="V13" s="120"/>
      <c r="W13" s="84" t="s">
        <v>5</v>
      </c>
    </row>
    <row r="14" spans="1:23" s="91" customFormat="1" ht="15.75" customHeight="1">
      <c r="A14" s="68"/>
      <c r="B14" s="68"/>
      <c r="C14" s="68"/>
      <c r="D14" s="108" t="s">
        <v>3</v>
      </c>
      <c r="E14" s="84"/>
      <c r="F14" s="84" t="s">
        <v>15</v>
      </c>
      <c r="G14" s="84"/>
      <c r="H14" s="84" t="s">
        <v>51</v>
      </c>
      <c r="I14" s="84"/>
      <c r="J14" s="84" t="s">
        <v>5</v>
      </c>
      <c r="K14" s="84"/>
      <c r="L14" s="203" t="s">
        <v>2</v>
      </c>
      <c r="M14" s="80"/>
      <c r="N14" s="84" t="s">
        <v>141</v>
      </c>
      <c r="O14" s="80"/>
      <c r="P14" s="180" t="s">
        <v>28</v>
      </c>
      <c r="Q14" s="204"/>
      <c r="R14" s="120"/>
      <c r="S14" s="84" t="s">
        <v>79</v>
      </c>
      <c r="T14" s="84"/>
      <c r="U14" s="160" t="s">
        <v>57</v>
      </c>
      <c r="V14" s="120"/>
      <c r="W14" s="119" t="s">
        <v>48</v>
      </c>
    </row>
    <row r="15" spans="1:23" ht="15">
      <c r="A15" s="68"/>
      <c r="B15" s="68"/>
      <c r="C15" s="68"/>
      <c r="D15" s="108" t="s">
        <v>0</v>
      </c>
      <c r="E15" s="108"/>
      <c r="F15" s="108" t="s">
        <v>0</v>
      </c>
      <c r="G15" s="108"/>
      <c r="H15" s="108" t="s">
        <v>0</v>
      </c>
      <c r="I15" s="108"/>
      <c r="J15" s="108" t="s">
        <v>0</v>
      </c>
      <c r="K15" s="108"/>
      <c r="L15" s="205" t="s">
        <v>0</v>
      </c>
      <c r="M15" s="76"/>
      <c r="N15" s="108" t="s">
        <v>0</v>
      </c>
      <c r="O15" s="76"/>
      <c r="P15" s="108" t="s">
        <v>0</v>
      </c>
      <c r="Q15" s="206"/>
      <c r="R15" s="78"/>
      <c r="S15" s="108" t="s">
        <v>0</v>
      </c>
      <c r="T15" s="108"/>
      <c r="U15" s="108" t="s">
        <v>0</v>
      </c>
      <c r="V15" s="78"/>
      <c r="W15" s="108" t="s">
        <v>0</v>
      </c>
    </row>
    <row r="16" spans="1:23" ht="6.75" customHeight="1">
      <c r="A16" s="68"/>
      <c r="B16" s="68"/>
      <c r="C16" s="68"/>
      <c r="D16" s="121"/>
      <c r="E16" s="108"/>
      <c r="F16" s="121"/>
      <c r="G16" s="108"/>
      <c r="H16" s="121"/>
      <c r="I16" s="108"/>
      <c r="J16" s="121"/>
      <c r="K16" s="108"/>
      <c r="L16" s="207"/>
      <c r="M16" s="76"/>
      <c r="N16" s="121"/>
      <c r="O16" s="76"/>
      <c r="P16" s="137"/>
      <c r="Q16" s="206"/>
      <c r="R16" s="78"/>
      <c r="S16" s="113"/>
      <c r="T16" s="78"/>
      <c r="U16" s="121"/>
      <c r="V16" s="78"/>
      <c r="W16" s="121"/>
    </row>
    <row r="17" spans="1:23" ht="17.25" customHeight="1">
      <c r="A17" s="68"/>
      <c r="B17" s="110"/>
      <c r="C17" s="68"/>
      <c r="D17" s="69"/>
      <c r="E17" s="76"/>
      <c r="F17" s="76"/>
      <c r="G17" s="76"/>
      <c r="H17" s="68"/>
      <c r="I17" s="76"/>
      <c r="J17" s="76"/>
      <c r="K17" s="76"/>
      <c r="L17" s="208"/>
      <c r="M17" s="76"/>
      <c r="N17" s="76"/>
      <c r="O17" s="76"/>
      <c r="P17" s="136"/>
      <c r="Q17" s="206"/>
      <c r="U17" s="68"/>
      <c r="W17" s="68"/>
    </row>
    <row r="18" spans="1:23" ht="15">
      <c r="A18" s="68"/>
      <c r="B18" s="80" t="s">
        <v>60</v>
      </c>
      <c r="C18" s="76"/>
      <c r="D18" s="79">
        <v>155839</v>
      </c>
      <c r="E18" s="79"/>
      <c r="F18" s="79">
        <v>53727</v>
      </c>
      <c r="G18" s="79"/>
      <c r="H18" s="79">
        <v>291965</v>
      </c>
      <c r="I18" s="79"/>
      <c r="J18" s="79">
        <f>SUM(L18:P18)</f>
        <v>408644</v>
      </c>
      <c r="K18" s="79"/>
      <c r="L18" s="209">
        <v>381242</v>
      </c>
      <c r="M18" s="79"/>
      <c r="N18" s="79">
        <v>0</v>
      </c>
      <c r="O18" s="79"/>
      <c r="P18" s="79">
        <v>27402</v>
      </c>
      <c r="Q18" s="210"/>
      <c r="R18" s="79"/>
      <c r="S18" s="79">
        <f>SUM(D18:J18)</f>
        <v>910175</v>
      </c>
      <c r="T18" s="79"/>
      <c r="U18" s="79">
        <v>47344</v>
      </c>
      <c r="V18" s="79"/>
      <c r="W18" s="79">
        <f>SUM(S18:U18)</f>
        <v>957519</v>
      </c>
    </row>
    <row r="19" spans="1:23" ht="15">
      <c r="A19" s="68"/>
      <c r="B19" s="80"/>
      <c r="C19" s="76"/>
      <c r="D19" s="79"/>
      <c r="E19" s="79"/>
      <c r="F19" s="79"/>
      <c r="G19" s="79"/>
      <c r="H19" s="79"/>
      <c r="I19" s="79"/>
      <c r="J19" s="79"/>
      <c r="K19" s="79"/>
      <c r="L19" s="209"/>
      <c r="M19" s="79"/>
      <c r="N19" s="79"/>
      <c r="O19" s="79"/>
      <c r="P19" s="79"/>
      <c r="Q19" s="210"/>
      <c r="R19" s="79"/>
      <c r="S19" s="79"/>
      <c r="T19" s="79"/>
      <c r="U19" s="79"/>
      <c r="V19" s="79"/>
      <c r="W19" s="79"/>
    </row>
    <row r="20" spans="1:23" ht="15">
      <c r="A20" s="68"/>
      <c r="B20" s="195" t="s">
        <v>136</v>
      </c>
      <c r="C20" s="76"/>
      <c r="D20" s="74">
        <v>0</v>
      </c>
      <c r="E20" s="74"/>
      <c r="F20" s="74">
        <v>0</v>
      </c>
      <c r="G20" s="74"/>
      <c r="H20" s="74">
        <f>'Income Statement'!L55</f>
        <v>4366</v>
      </c>
      <c r="I20" s="74"/>
      <c r="J20" s="74">
        <f>SUM(L20:P20)</f>
        <v>92416</v>
      </c>
      <c r="K20" s="74"/>
      <c r="L20" s="211">
        <f>119660-701</f>
        <v>118959</v>
      </c>
      <c r="M20" s="74"/>
      <c r="N20" s="74">
        <v>0</v>
      </c>
      <c r="O20" s="74"/>
      <c r="P20" s="74">
        <v>-26543</v>
      </c>
      <c r="Q20" s="212"/>
      <c r="R20" s="74"/>
      <c r="S20" s="74">
        <f>SUM(D20:J20)</f>
        <v>96782</v>
      </c>
      <c r="T20" s="74"/>
      <c r="U20" s="74">
        <f>'Income Statement'!L56</f>
        <v>-5512</v>
      </c>
      <c r="V20" s="74"/>
      <c r="W20" s="74">
        <f>SUM(S20:U20)</f>
        <v>91270</v>
      </c>
    </row>
    <row r="21" spans="1:23" ht="15">
      <c r="A21" s="68"/>
      <c r="B21" s="80"/>
      <c r="C21" s="76"/>
      <c r="D21" s="79"/>
      <c r="E21" s="79"/>
      <c r="F21" s="79"/>
      <c r="G21" s="79"/>
      <c r="H21" s="79"/>
      <c r="I21" s="79"/>
      <c r="J21" s="79"/>
      <c r="K21" s="79"/>
      <c r="L21" s="209"/>
      <c r="M21" s="79"/>
      <c r="N21" s="79"/>
      <c r="O21" s="79"/>
      <c r="P21" s="79"/>
      <c r="Q21" s="210"/>
      <c r="R21" s="79"/>
      <c r="S21" s="79"/>
      <c r="T21" s="79"/>
      <c r="U21" s="79"/>
      <c r="V21" s="79"/>
      <c r="W21" s="79"/>
    </row>
    <row r="22" spans="1:23" ht="15">
      <c r="A22" s="68"/>
      <c r="B22" s="195" t="s">
        <v>137</v>
      </c>
      <c r="C22" s="76"/>
      <c r="D22" s="79"/>
      <c r="E22" s="76"/>
      <c r="F22" s="79"/>
      <c r="G22" s="68"/>
      <c r="H22" s="107"/>
      <c r="I22" s="68"/>
      <c r="J22" s="79"/>
      <c r="K22" s="76"/>
      <c r="L22" s="209"/>
      <c r="M22" s="76"/>
      <c r="N22" s="76"/>
      <c r="O22" s="76"/>
      <c r="P22" s="136"/>
      <c r="Q22" s="206"/>
      <c r="S22" s="79"/>
      <c r="U22" s="107"/>
      <c r="W22" s="79"/>
    </row>
    <row r="23" spans="1:23" ht="15">
      <c r="A23" s="68"/>
      <c r="B23" s="109"/>
      <c r="C23" s="76"/>
      <c r="D23" s="223"/>
      <c r="E23" s="224"/>
      <c r="F23" s="225"/>
      <c r="G23" s="224"/>
      <c r="H23" s="226"/>
      <c r="I23" s="224"/>
      <c r="J23" s="225"/>
      <c r="K23" s="224"/>
      <c r="L23" s="223"/>
      <c r="M23" s="224"/>
      <c r="N23" s="224"/>
      <c r="O23" s="224"/>
      <c r="P23" s="227"/>
      <c r="Q23" s="228"/>
      <c r="R23" s="229"/>
      <c r="S23" s="225"/>
      <c r="T23" s="229"/>
      <c r="U23" s="226"/>
      <c r="V23" s="229"/>
      <c r="W23" s="230"/>
    </row>
    <row r="24" spans="1:23" ht="15">
      <c r="A24" s="68"/>
      <c r="B24" s="109" t="s">
        <v>112</v>
      </c>
      <c r="C24" s="76"/>
      <c r="D24" s="209">
        <v>0</v>
      </c>
      <c r="E24" s="76"/>
      <c r="F24" s="79">
        <v>0</v>
      </c>
      <c r="G24" s="76"/>
      <c r="H24" s="107">
        <v>-6233</v>
      </c>
      <c r="I24" s="76"/>
      <c r="J24" s="79">
        <v>0</v>
      </c>
      <c r="K24" s="76"/>
      <c r="L24" s="209">
        <v>0</v>
      </c>
      <c r="M24" s="76"/>
      <c r="N24" s="136">
        <v>0</v>
      </c>
      <c r="O24" s="76"/>
      <c r="P24" s="136">
        <v>0</v>
      </c>
      <c r="Q24" s="206"/>
      <c r="R24" s="78"/>
      <c r="S24" s="79">
        <f>SUM(D24:J24)</f>
        <v>-6233</v>
      </c>
      <c r="T24" s="78"/>
      <c r="U24" s="107">
        <v>0</v>
      </c>
      <c r="V24" s="78"/>
      <c r="W24" s="210">
        <f>SUM(S24:U24)</f>
        <v>-6233</v>
      </c>
    </row>
    <row r="25" spans="1:23" ht="15">
      <c r="A25" s="68"/>
      <c r="B25" s="109"/>
      <c r="C25" s="76"/>
      <c r="D25" s="209"/>
      <c r="E25" s="76"/>
      <c r="F25" s="79"/>
      <c r="G25" s="76"/>
      <c r="H25" s="107"/>
      <c r="I25" s="76"/>
      <c r="J25" s="79"/>
      <c r="K25" s="76"/>
      <c r="L25" s="209"/>
      <c r="M25" s="76"/>
      <c r="N25" s="136"/>
      <c r="O25" s="76"/>
      <c r="P25" s="136"/>
      <c r="Q25" s="206"/>
      <c r="R25" s="78"/>
      <c r="S25" s="79"/>
      <c r="T25" s="78"/>
      <c r="U25" s="107"/>
      <c r="V25" s="78"/>
      <c r="W25" s="210"/>
    </row>
    <row r="26" spans="1:23" ht="15">
      <c r="A26" s="68"/>
      <c r="B26" s="109" t="s">
        <v>126</v>
      </c>
      <c r="C26" s="76"/>
      <c r="D26" s="209">
        <v>0</v>
      </c>
      <c r="E26" s="76"/>
      <c r="F26" s="79">
        <v>0</v>
      </c>
      <c r="G26" s="76"/>
      <c r="H26" s="107">
        <v>701</v>
      </c>
      <c r="I26" s="76"/>
      <c r="J26" s="79">
        <v>0</v>
      </c>
      <c r="K26" s="76"/>
      <c r="L26" s="209">
        <v>0</v>
      </c>
      <c r="M26" s="76"/>
      <c r="N26" s="136">
        <v>0</v>
      </c>
      <c r="O26" s="76"/>
      <c r="P26" s="136">
        <v>0</v>
      </c>
      <c r="Q26" s="206"/>
      <c r="R26" s="78"/>
      <c r="S26" s="79">
        <f>SUM(D26:J26)</f>
        <v>701</v>
      </c>
      <c r="T26" s="78"/>
      <c r="U26" s="107">
        <v>0</v>
      </c>
      <c r="V26" s="78"/>
      <c r="W26" s="210">
        <f>SUM(S26:U26)</f>
        <v>701</v>
      </c>
    </row>
    <row r="27" spans="1:23" ht="15">
      <c r="A27" s="68"/>
      <c r="B27" s="68"/>
      <c r="C27" s="76"/>
      <c r="D27" s="209"/>
      <c r="E27" s="76"/>
      <c r="F27" s="79"/>
      <c r="G27" s="76"/>
      <c r="H27" s="133"/>
      <c r="I27" s="76"/>
      <c r="J27" s="79"/>
      <c r="K27" s="76"/>
      <c r="L27" s="209"/>
      <c r="M27" s="76"/>
      <c r="N27" s="136"/>
      <c r="O27" s="76"/>
      <c r="P27" s="65"/>
      <c r="Q27" s="213"/>
      <c r="R27" s="189"/>
      <c r="S27" s="79"/>
      <c r="T27" s="189"/>
      <c r="U27" s="133"/>
      <c r="V27" s="189"/>
      <c r="W27" s="210"/>
    </row>
    <row r="28" spans="1:23" ht="15">
      <c r="A28" s="68"/>
      <c r="B28" s="68" t="s">
        <v>103</v>
      </c>
      <c r="C28" s="76"/>
      <c r="D28" s="209"/>
      <c r="E28" s="76"/>
      <c r="F28" s="79"/>
      <c r="G28" s="76"/>
      <c r="H28" s="133"/>
      <c r="I28" s="76"/>
      <c r="J28" s="79"/>
      <c r="K28" s="76"/>
      <c r="L28" s="209"/>
      <c r="M28" s="76"/>
      <c r="N28" s="136"/>
      <c r="O28" s="76"/>
      <c r="P28" s="65"/>
      <c r="Q28" s="213"/>
      <c r="R28" s="189"/>
      <c r="S28" s="79"/>
      <c r="T28" s="189"/>
      <c r="U28" s="133"/>
      <c r="V28" s="189"/>
      <c r="W28" s="210"/>
    </row>
    <row r="29" spans="1:23" ht="15">
      <c r="A29" s="68"/>
      <c r="B29" s="68" t="s">
        <v>104</v>
      </c>
      <c r="C29" s="76"/>
      <c r="D29" s="209">
        <v>0</v>
      </c>
      <c r="E29" s="76"/>
      <c r="F29" s="79">
        <v>0</v>
      </c>
      <c r="G29" s="76"/>
      <c r="H29" s="133">
        <v>-39373</v>
      </c>
      <c r="I29" s="76"/>
      <c r="J29" s="79">
        <v>0</v>
      </c>
      <c r="K29" s="76"/>
      <c r="L29" s="209">
        <v>0</v>
      </c>
      <c r="M29" s="76"/>
      <c r="N29" s="136">
        <v>0</v>
      </c>
      <c r="O29" s="76"/>
      <c r="P29" s="65">
        <v>0</v>
      </c>
      <c r="Q29" s="213"/>
      <c r="R29" s="189"/>
      <c r="S29" s="79">
        <f>SUM(D29:J29)</f>
        <v>-39373</v>
      </c>
      <c r="T29" s="189"/>
      <c r="U29" s="133">
        <v>0</v>
      </c>
      <c r="V29" s="189"/>
      <c r="W29" s="210">
        <f>SUM(S29:U29)</f>
        <v>-39373</v>
      </c>
    </row>
    <row r="30" spans="1:23" ht="15">
      <c r="A30" s="68"/>
      <c r="B30" s="68"/>
      <c r="C30" s="76"/>
      <c r="D30" s="209"/>
      <c r="E30" s="76"/>
      <c r="F30" s="79"/>
      <c r="G30" s="76"/>
      <c r="H30" s="133"/>
      <c r="I30" s="76"/>
      <c r="J30" s="79"/>
      <c r="K30" s="76"/>
      <c r="L30" s="209"/>
      <c r="M30" s="76"/>
      <c r="N30" s="136"/>
      <c r="O30" s="76"/>
      <c r="P30" s="65"/>
      <c r="Q30" s="213"/>
      <c r="R30" s="189"/>
      <c r="S30" s="79"/>
      <c r="T30" s="189"/>
      <c r="U30" s="133"/>
      <c r="V30" s="189"/>
      <c r="W30" s="210"/>
    </row>
    <row r="31" spans="1:23" ht="15">
      <c r="A31" s="68"/>
      <c r="B31" s="68" t="s">
        <v>127</v>
      </c>
      <c r="C31" s="76"/>
      <c r="D31" s="209">
        <v>0</v>
      </c>
      <c r="E31" s="76"/>
      <c r="F31" s="79">
        <v>0</v>
      </c>
      <c r="G31" s="76"/>
      <c r="H31" s="107">
        <v>0</v>
      </c>
      <c r="I31" s="76"/>
      <c r="J31" s="79">
        <v>0</v>
      </c>
      <c r="K31" s="76"/>
      <c r="L31" s="209">
        <v>0</v>
      </c>
      <c r="M31" s="76"/>
      <c r="N31" s="136">
        <v>0</v>
      </c>
      <c r="O31" s="76"/>
      <c r="P31" s="65">
        <v>0</v>
      </c>
      <c r="Q31" s="213"/>
      <c r="R31" s="189"/>
      <c r="S31" s="79">
        <f>SUM(D31:J31)</f>
        <v>0</v>
      </c>
      <c r="T31" s="189"/>
      <c r="U31" s="133">
        <v>-41395</v>
      </c>
      <c r="V31" s="189"/>
      <c r="W31" s="210">
        <f>SUM(S31:U31)</f>
        <v>-41395</v>
      </c>
    </row>
    <row r="32" spans="1:23" ht="15">
      <c r="A32" s="68"/>
      <c r="B32" s="68"/>
      <c r="C32" s="76"/>
      <c r="D32" s="209"/>
      <c r="E32" s="76"/>
      <c r="F32" s="79"/>
      <c r="G32" s="76"/>
      <c r="H32" s="107"/>
      <c r="I32" s="76"/>
      <c r="J32" s="79"/>
      <c r="K32" s="76"/>
      <c r="L32" s="209"/>
      <c r="M32" s="76"/>
      <c r="N32" s="136"/>
      <c r="O32" s="76"/>
      <c r="P32" s="65"/>
      <c r="Q32" s="213"/>
      <c r="R32" s="189"/>
      <c r="S32" s="79"/>
      <c r="T32" s="189"/>
      <c r="U32" s="133"/>
      <c r="V32" s="189"/>
      <c r="W32" s="210"/>
    </row>
    <row r="33" spans="1:23" ht="15">
      <c r="A33" s="68"/>
      <c r="B33" s="67" t="s">
        <v>138</v>
      </c>
      <c r="C33" s="76"/>
      <c r="D33" s="214">
        <f>SUM(D24:D31)</f>
        <v>0</v>
      </c>
      <c r="E33" s="197"/>
      <c r="F33" s="196">
        <f>SUM(F24:F31)</f>
        <v>0</v>
      </c>
      <c r="G33" s="197"/>
      <c r="H33" s="196">
        <f>SUM(H24:H31)</f>
        <v>-44905</v>
      </c>
      <c r="I33" s="197"/>
      <c r="J33" s="196">
        <f>SUM(J24:J31)</f>
        <v>0</v>
      </c>
      <c r="K33" s="197"/>
      <c r="L33" s="214">
        <f>SUM(L24:L31)</f>
        <v>0</v>
      </c>
      <c r="M33" s="197"/>
      <c r="N33" s="238">
        <v>0</v>
      </c>
      <c r="O33" s="197"/>
      <c r="P33" s="196">
        <f>SUM(P24:P31)</f>
        <v>0</v>
      </c>
      <c r="Q33" s="215"/>
      <c r="R33" s="198"/>
      <c r="S33" s="196">
        <f>SUM(S24:S31)</f>
        <v>-44905</v>
      </c>
      <c r="T33" s="198"/>
      <c r="U33" s="196">
        <f>SUM(U24:U31)</f>
        <v>-41395</v>
      </c>
      <c r="V33" s="198"/>
      <c r="W33" s="231">
        <f>SUM(W24:W31)</f>
        <v>-86300</v>
      </c>
    </row>
    <row r="34" spans="1:23" ht="15">
      <c r="A34" s="68"/>
      <c r="B34" s="109"/>
      <c r="C34" s="76"/>
      <c r="D34" s="79"/>
      <c r="E34" s="76"/>
      <c r="F34" s="79"/>
      <c r="G34" s="68"/>
      <c r="H34" s="107"/>
      <c r="I34" s="68"/>
      <c r="J34" s="68"/>
      <c r="K34" s="76"/>
      <c r="L34" s="209"/>
      <c r="M34" s="76"/>
      <c r="N34" s="136"/>
      <c r="O34" s="76"/>
      <c r="P34" s="136"/>
      <c r="Q34" s="206"/>
      <c r="S34" s="79"/>
      <c r="U34" s="107"/>
      <c r="W34" s="79"/>
    </row>
    <row r="35" spans="1:23" s="139" customFormat="1" ht="15.75" thickBot="1">
      <c r="A35" s="53"/>
      <c r="B35" s="161" t="s">
        <v>122</v>
      </c>
      <c r="C35" s="63"/>
      <c r="D35" s="142">
        <f>D33+D20+D18</f>
        <v>155839</v>
      </c>
      <c r="E35" s="232"/>
      <c r="F35" s="142">
        <f>F33+F20+F18</f>
        <v>53727</v>
      </c>
      <c r="G35" s="232"/>
      <c r="H35" s="142">
        <f>H33+H20+H18</f>
        <v>251426</v>
      </c>
      <c r="I35" s="232"/>
      <c r="J35" s="142">
        <f>J33+J20+J18</f>
        <v>501060</v>
      </c>
      <c r="K35" s="232"/>
      <c r="L35" s="216">
        <f>L33+L20+L18</f>
        <v>500201</v>
      </c>
      <c r="M35" s="233"/>
      <c r="N35" s="239">
        <v>0</v>
      </c>
      <c r="O35" s="233"/>
      <c r="P35" s="142">
        <f>P33+P20+P18</f>
        <v>859</v>
      </c>
      <c r="Q35" s="234"/>
      <c r="R35" s="235"/>
      <c r="S35" s="142">
        <f>S33+S20+S18</f>
        <v>962052</v>
      </c>
      <c r="T35" s="235"/>
      <c r="U35" s="142">
        <f>U33+U20+U18</f>
        <v>437</v>
      </c>
      <c r="V35" s="236"/>
      <c r="W35" s="142">
        <f>W33+W20+W18</f>
        <v>962489</v>
      </c>
    </row>
    <row r="36" spans="11:17" ht="17.25" customHeight="1" thickTop="1">
      <c r="K36" s="78"/>
      <c r="L36" s="217"/>
      <c r="M36" s="78"/>
      <c r="N36" s="181"/>
      <c r="O36" s="78"/>
      <c r="P36" s="181"/>
      <c r="Q36" s="218"/>
    </row>
    <row r="37" spans="5:23" ht="17.25" customHeight="1">
      <c r="E37" s="89"/>
      <c r="F37" s="89"/>
      <c r="G37" s="89"/>
      <c r="H37" s="89"/>
      <c r="I37" s="89"/>
      <c r="J37" s="89"/>
      <c r="K37" s="182"/>
      <c r="L37" s="219"/>
      <c r="M37" s="182"/>
      <c r="N37" s="182"/>
      <c r="O37" s="182"/>
      <c r="P37" s="182"/>
      <c r="Q37" s="220"/>
      <c r="R37" s="89"/>
      <c r="S37" s="89"/>
      <c r="T37" s="89"/>
      <c r="U37" s="89"/>
      <c r="V37" s="89"/>
      <c r="W37" s="89"/>
    </row>
    <row r="38" spans="2:23" ht="15">
      <c r="B38" s="80" t="s">
        <v>76</v>
      </c>
      <c r="D38" s="79">
        <v>155839</v>
      </c>
      <c r="E38" s="79"/>
      <c r="F38" s="79">
        <v>53727</v>
      </c>
      <c r="G38" s="79"/>
      <c r="H38" s="79">
        <v>251426</v>
      </c>
      <c r="I38" s="79"/>
      <c r="J38" s="79">
        <f>SUM(L38:P38)</f>
        <v>501060</v>
      </c>
      <c r="K38" s="79"/>
      <c r="L38" s="209">
        <v>500201</v>
      </c>
      <c r="M38" s="79"/>
      <c r="N38" s="79">
        <v>0</v>
      </c>
      <c r="O38" s="79"/>
      <c r="P38" s="79">
        <v>859</v>
      </c>
      <c r="Q38" s="210"/>
      <c r="R38" s="79"/>
      <c r="S38" s="79">
        <f>SUM(D38:J38)</f>
        <v>962052</v>
      </c>
      <c r="T38" s="79"/>
      <c r="U38" s="79">
        <v>437</v>
      </c>
      <c r="V38" s="79"/>
      <c r="W38" s="79">
        <f>SUM(S38:U38)</f>
        <v>962489</v>
      </c>
    </row>
    <row r="39" spans="2:23" ht="15">
      <c r="B39" s="80"/>
      <c r="D39" s="79"/>
      <c r="E39" s="79"/>
      <c r="F39" s="79"/>
      <c r="G39" s="79"/>
      <c r="H39" s="79"/>
      <c r="I39" s="79"/>
      <c r="J39" s="79"/>
      <c r="K39" s="79"/>
      <c r="L39" s="209"/>
      <c r="M39" s="79"/>
      <c r="N39" s="79"/>
      <c r="O39" s="79"/>
      <c r="P39" s="79"/>
      <c r="Q39" s="210"/>
      <c r="R39" s="79"/>
      <c r="S39" s="79"/>
      <c r="T39" s="79"/>
      <c r="U39" s="79"/>
      <c r="V39" s="79"/>
      <c r="W39" s="79"/>
    </row>
    <row r="40" spans="2:23" ht="15">
      <c r="B40" s="76" t="s">
        <v>92</v>
      </c>
      <c r="D40" s="74">
        <v>0</v>
      </c>
      <c r="E40" s="74"/>
      <c r="F40" s="74">
        <v>0</v>
      </c>
      <c r="G40" s="74"/>
      <c r="H40" s="74">
        <v>220</v>
      </c>
      <c r="I40" s="74"/>
      <c r="J40" s="74">
        <v>0</v>
      </c>
      <c r="K40" s="74"/>
      <c r="L40" s="211">
        <v>0</v>
      </c>
      <c r="M40" s="74"/>
      <c r="N40" s="74">
        <v>0</v>
      </c>
      <c r="O40" s="74"/>
      <c r="P40" s="74">
        <v>0</v>
      </c>
      <c r="Q40" s="212"/>
      <c r="R40" s="74"/>
      <c r="S40" s="74">
        <v>220</v>
      </c>
      <c r="T40" s="74"/>
      <c r="U40" s="74">
        <v>0</v>
      </c>
      <c r="V40" s="74"/>
      <c r="W40" s="74">
        <v>220</v>
      </c>
    </row>
    <row r="41" spans="2:23" ht="8.25" customHeight="1">
      <c r="B41" s="76"/>
      <c r="D41" s="79"/>
      <c r="E41" s="79"/>
      <c r="F41" s="79"/>
      <c r="G41" s="79"/>
      <c r="H41" s="79"/>
      <c r="I41" s="79"/>
      <c r="J41" s="79"/>
      <c r="K41" s="79"/>
      <c r="L41" s="209"/>
      <c r="M41" s="79"/>
      <c r="N41" s="79"/>
      <c r="O41" s="79"/>
      <c r="P41" s="79"/>
      <c r="Q41" s="210"/>
      <c r="R41" s="79"/>
      <c r="S41" s="79"/>
      <c r="T41" s="79"/>
      <c r="U41" s="79"/>
      <c r="V41" s="79"/>
      <c r="W41" s="79"/>
    </row>
    <row r="42" spans="2:23" ht="15">
      <c r="B42" s="80" t="s">
        <v>93</v>
      </c>
      <c r="D42" s="79">
        <f>SUM(D38:D40)</f>
        <v>155839</v>
      </c>
      <c r="E42" s="79"/>
      <c r="F42" s="79">
        <f>SUM(F38:F40)</f>
        <v>53727</v>
      </c>
      <c r="G42" s="79"/>
      <c r="H42" s="79">
        <f>SUM(H38:H40)</f>
        <v>251646</v>
      </c>
      <c r="I42" s="79"/>
      <c r="J42" s="79">
        <f>SUM(J38:J40)</f>
        <v>501060</v>
      </c>
      <c r="K42" s="79"/>
      <c r="L42" s="209">
        <f>SUM(L38:L40)</f>
        <v>500201</v>
      </c>
      <c r="M42" s="79"/>
      <c r="N42" s="79">
        <v>0</v>
      </c>
      <c r="O42" s="79"/>
      <c r="P42" s="79">
        <f>SUM(P38:P40)</f>
        <v>859</v>
      </c>
      <c r="Q42" s="210"/>
      <c r="R42" s="79"/>
      <c r="S42" s="79">
        <f>SUM(S38:S40)</f>
        <v>962272</v>
      </c>
      <c r="T42" s="79"/>
      <c r="U42" s="79">
        <f>SUM(U38:U40)</f>
        <v>437</v>
      </c>
      <c r="V42" s="79"/>
      <c r="W42" s="79">
        <f>SUM(W38:W40)</f>
        <v>962709</v>
      </c>
    </row>
    <row r="43" spans="2:23" ht="15">
      <c r="B43" s="80"/>
      <c r="D43" s="79"/>
      <c r="E43" s="79"/>
      <c r="F43" s="79"/>
      <c r="G43" s="79"/>
      <c r="H43" s="79"/>
      <c r="I43" s="79"/>
      <c r="J43" s="79"/>
      <c r="K43" s="79"/>
      <c r="L43" s="209"/>
      <c r="M43" s="79"/>
      <c r="N43" s="79"/>
      <c r="O43" s="79"/>
      <c r="P43" s="79"/>
      <c r="Q43" s="210"/>
      <c r="R43" s="79"/>
      <c r="S43" s="79"/>
      <c r="T43" s="79"/>
      <c r="U43" s="79"/>
      <c r="V43" s="79"/>
      <c r="W43" s="79"/>
    </row>
    <row r="44" spans="2:23" ht="15">
      <c r="B44" s="195" t="s">
        <v>136</v>
      </c>
      <c r="D44" s="74">
        <v>0</v>
      </c>
      <c r="E44" s="74"/>
      <c r="F44" s="74">
        <v>0</v>
      </c>
      <c r="G44" s="74"/>
      <c r="H44" s="74">
        <f>'Income Statement'!J55</f>
        <v>115475</v>
      </c>
      <c r="I44" s="74"/>
      <c r="J44" s="74">
        <f>SUM(L44:P44)</f>
        <v>152317</v>
      </c>
      <c r="K44" s="74"/>
      <c r="L44" s="211">
        <f>159854-5739</f>
        <v>154115</v>
      </c>
      <c r="M44" s="74"/>
      <c r="N44" s="74">
        <v>4193</v>
      </c>
      <c r="O44" s="74"/>
      <c r="P44" s="74">
        <v>-5991</v>
      </c>
      <c r="Q44" s="212"/>
      <c r="R44" s="74"/>
      <c r="S44" s="74">
        <f>SUM(D44:J44)</f>
        <v>267792</v>
      </c>
      <c r="T44" s="74"/>
      <c r="U44" s="74">
        <f>'Income Statement'!J56</f>
        <v>-218</v>
      </c>
      <c r="V44" s="74"/>
      <c r="W44" s="74">
        <f>SUM(S44:U44)</f>
        <v>267574</v>
      </c>
    </row>
    <row r="45" spans="2:23" ht="15">
      <c r="B45" s="109"/>
      <c r="D45" s="69"/>
      <c r="E45" s="69"/>
      <c r="F45" s="69"/>
      <c r="G45" s="69"/>
      <c r="H45" s="69"/>
      <c r="I45" s="69"/>
      <c r="J45" s="79"/>
      <c r="K45" s="79"/>
      <c r="L45" s="209"/>
      <c r="M45" s="79"/>
      <c r="N45" s="79"/>
      <c r="O45" s="79"/>
      <c r="P45" s="79"/>
      <c r="Q45" s="210"/>
      <c r="R45" s="69"/>
      <c r="S45" s="79"/>
      <c r="T45" s="69"/>
      <c r="U45" s="69"/>
      <c r="V45" s="69"/>
      <c r="W45" s="69"/>
    </row>
    <row r="46" spans="2:23" ht="15">
      <c r="B46" s="195" t="s">
        <v>137</v>
      </c>
      <c r="D46" s="69"/>
      <c r="E46" s="69"/>
      <c r="F46" s="69"/>
      <c r="G46" s="69"/>
      <c r="H46" s="69"/>
      <c r="I46" s="69"/>
      <c r="J46" s="79"/>
      <c r="K46" s="79"/>
      <c r="L46" s="209"/>
      <c r="M46" s="79"/>
      <c r="N46" s="79"/>
      <c r="O46" s="79"/>
      <c r="P46" s="79"/>
      <c r="Q46" s="210"/>
      <c r="R46" s="69"/>
      <c r="S46" s="79"/>
      <c r="T46" s="69"/>
      <c r="U46" s="69"/>
      <c r="V46" s="69"/>
      <c r="W46" s="69"/>
    </row>
    <row r="47" spans="2:23" ht="15">
      <c r="B47" s="109"/>
      <c r="D47" s="223"/>
      <c r="E47" s="224"/>
      <c r="F47" s="225"/>
      <c r="G47" s="224"/>
      <c r="H47" s="226"/>
      <c r="I47" s="224"/>
      <c r="J47" s="225"/>
      <c r="K47" s="224"/>
      <c r="L47" s="223"/>
      <c r="M47" s="224"/>
      <c r="N47" s="224"/>
      <c r="O47" s="224"/>
      <c r="P47" s="227"/>
      <c r="Q47" s="228"/>
      <c r="R47" s="229"/>
      <c r="S47" s="225"/>
      <c r="T47" s="229"/>
      <c r="U47" s="226"/>
      <c r="V47" s="229"/>
      <c r="W47" s="230"/>
    </row>
    <row r="48" spans="2:23" ht="15">
      <c r="B48" s="109" t="s">
        <v>112</v>
      </c>
      <c r="D48" s="209">
        <v>0</v>
      </c>
      <c r="E48" s="76"/>
      <c r="F48" s="79">
        <v>0</v>
      </c>
      <c r="G48" s="76"/>
      <c r="H48" s="107">
        <v>-6233</v>
      </c>
      <c r="I48" s="76"/>
      <c r="J48" s="79">
        <v>0</v>
      </c>
      <c r="K48" s="76"/>
      <c r="L48" s="209">
        <v>0</v>
      </c>
      <c r="M48" s="76"/>
      <c r="N48" s="136">
        <v>0</v>
      </c>
      <c r="O48" s="136"/>
      <c r="P48" s="136">
        <v>0</v>
      </c>
      <c r="Q48" s="206"/>
      <c r="R48" s="78"/>
      <c r="S48" s="79">
        <f>SUM(D48:J48)</f>
        <v>-6233</v>
      </c>
      <c r="T48" s="78"/>
      <c r="U48" s="107">
        <v>0</v>
      </c>
      <c r="V48" s="78"/>
      <c r="W48" s="210">
        <f>SUM(S48:U48)</f>
        <v>-6233</v>
      </c>
    </row>
    <row r="49" spans="2:23" ht="15">
      <c r="B49" s="109"/>
      <c r="D49" s="209"/>
      <c r="E49" s="76"/>
      <c r="F49" s="79"/>
      <c r="G49" s="76"/>
      <c r="H49" s="107"/>
      <c r="I49" s="76"/>
      <c r="J49" s="79"/>
      <c r="K49" s="76"/>
      <c r="L49" s="209"/>
      <c r="M49" s="76"/>
      <c r="N49" s="136"/>
      <c r="O49" s="136"/>
      <c r="P49" s="136"/>
      <c r="Q49" s="206"/>
      <c r="R49" s="78"/>
      <c r="S49" s="79"/>
      <c r="T49" s="78"/>
      <c r="U49" s="107"/>
      <c r="V49" s="78"/>
      <c r="W49" s="210"/>
    </row>
    <row r="50" spans="2:23" ht="15">
      <c r="B50" s="109" t="s">
        <v>142</v>
      </c>
      <c r="D50" s="209">
        <v>0</v>
      </c>
      <c r="E50" s="76"/>
      <c r="F50" s="79">
        <v>0</v>
      </c>
      <c r="G50" s="76"/>
      <c r="H50" s="107">
        <v>-7627</v>
      </c>
      <c r="I50" s="76"/>
      <c r="J50" s="79">
        <v>0</v>
      </c>
      <c r="K50" s="76"/>
      <c r="L50" s="209">
        <v>0</v>
      </c>
      <c r="M50" s="76"/>
      <c r="N50" s="136">
        <v>0</v>
      </c>
      <c r="O50" s="136"/>
      <c r="P50" s="136">
        <v>0</v>
      </c>
      <c r="Q50" s="206"/>
      <c r="R50" s="78"/>
      <c r="S50" s="79">
        <f>SUM(D50:J50)</f>
        <v>-7627</v>
      </c>
      <c r="T50" s="78"/>
      <c r="U50" s="107">
        <v>0</v>
      </c>
      <c r="V50" s="78"/>
      <c r="W50" s="210">
        <f>SUM(S50:U50)</f>
        <v>-7627</v>
      </c>
    </row>
    <row r="51" spans="2:23" ht="15">
      <c r="B51" s="109"/>
      <c r="D51" s="209"/>
      <c r="E51" s="76"/>
      <c r="F51" s="79"/>
      <c r="G51" s="76"/>
      <c r="H51" s="107"/>
      <c r="I51" s="76"/>
      <c r="J51" s="79"/>
      <c r="K51" s="76"/>
      <c r="L51" s="209"/>
      <c r="M51" s="76"/>
      <c r="N51" s="136"/>
      <c r="O51" s="136"/>
      <c r="P51" s="136"/>
      <c r="Q51" s="206"/>
      <c r="R51" s="78"/>
      <c r="S51" s="79"/>
      <c r="T51" s="78"/>
      <c r="U51" s="107"/>
      <c r="V51" s="78"/>
      <c r="W51" s="210"/>
    </row>
    <row r="52" spans="2:23" ht="15">
      <c r="B52" s="109" t="s">
        <v>126</v>
      </c>
      <c r="D52" s="209">
        <v>0</v>
      </c>
      <c r="E52" s="76"/>
      <c r="F52" s="79">
        <v>0</v>
      </c>
      <c r="G52" s="76"/>
      <c r="H52" s="107">
        <v>5739</v>
      </c>
      <c r="I52" s="76"/>
      <c r="J52" s="79">
        <v>0</v>
      </c>
      <c r="K52" s="76"/>
      <c r="L52" s="209">
        <v>0</v>
      </c>
      <c r="M52" s="76"/>
      <c r="N52" s="136">
        <v>0</v>
      </c>
      <c r="O52" s="136"/>
      <c r="P52" s="136">
        <v>0</v>
      </c>
      <c r="Q52" s="206"/>
      <c r="R52" s="78"/>
      <c r="S52" s="79">
        <f>SUM(D52:J52)</f>
        <v>5739</v>
      </c>
      <c r="T52" s="78"/>
      <c r="U52" s="107">
        <v>0</v>
      </c>
      <c r="V52" s="78"/>
      <c r="W52" s="210">
        <f>SUM(S52:U52)</f>
        <v>5739</v>
      </c>
    </row>
    <row r="53" spans="2:24" ht="15">
      <c r="B53" s="68"/>
      <c r="D53" s="209"/>
      <c r="E53" s="79"/>
      <c r="F53" s="79"/>
      <c r="G53" s="79"/>
      <c r="H53" s="79"/>
      <c r="I53" s="79"/>
      <c r="J53" s="79"/>
      <c r="K53" s="79"/>
      <c r="L53" s="209"/>
      <c r="M53" s="79"/>
      <c r="N53" s="136"/>
      <c r="O53" s="136"/>
      <c r="P53" s="65"/>
      <c r="Q53" s="210"/>
      <c r="R53" s="79"/>
      <c r="S53" s="79"/>
      <c r="T53" s="79"/>
      <c r="U53" s="79"/>
      <c r="V53" s="79"/>
      <c r="W53" s="210"/>
      <c r="X53" s="78"/>
    </row>
    <row r="54" spans="2:24" ht="15">
      <c r="B54" s="68" t="s">
        <v>103</v>
      </c>
      <c r="D54" s="209"/>
      <c r="E54" s="79"/>
      <c r="F54" s="79"/>
      <c r="G54" s="79"/>
      <c r="H54" s="79"/>
      <c r="I54" s="79"/>
      <c r="J54" s="79"/>
      <c r="K54" s="79"/>
      <c r="L54" s="209"/>
      <c r="M54" s="79"/>
      <c r="N54" s="136"/>
      <c r="O54" s="136"/>
      <c r="P54" s="65"/>
      <c r="Q54" s="210"/>
      <c r="R54" s="79"/>
      <c r="S54" s="79"/>
      <c r="T54" s="79"/>
      <c r="U54" s="79"/>
      <c r="V54" s="79"/>
      <c r="W54" s="210"/>
      <c r="X54" s="78"/>
    </row>
    <row r="55" spans="2:24" ht="15">
      <c r="B55" s="68" t="s">
        <v>104</v>
      </c>
      <c r="D55" s="209">
        <v>0</v>
      </c>
      <c r="E55" s="76"/>
      <c r="F55" s="79">
        <v>0</v>
      </c>
      <c r="G55" s="76"/>
      <c r="H55" s="107">
        <f>-18189-193-45+86</f>
        <v>-18341</v>
      </c>
      <c r="I55" s="76"/>
      <c r="J55" s="79">
        <v>0</v>
      </c>
      <c r="K55" s="76"/>
      <c r="L55" s="209">
        <v>0</v>
      </c>
      <c r="M55" s="76"/>
      <c r="N55" s="136">
        <v>0</v>
      </c>
      <c r="O55" s="136"/>
      <c r="P55" s="65">
        <v>0</v>
      </c>
      <c r="Q55" s="213"/>
      <c r="R55" s="189"/>
      <c r="S55" s="79">
        <f>SUM(D55:J55)</f>
        <v>-18341</v>
      </c>
      <c r="T55" s="79"/>
      <c r="U55" s="79">
        <v>0</v>
      </c>
      <c r="V55" s="79"/>
      <c r="W55" s="210">
        <f>SUM(S55:U55)</f>
        <v>-18341</v>
      </c>
      <c r="X55" s="78"/>
    </row>
    <row r="56" spans="2:24" ht="15">
      <c r="B56" s="68"/>
      <c r="D56" s="209"/>
      <c r="E56" s="76"/>
      <c r="F56" s="79"/>
      <c r="G56" s="76"/>
      <c r="H56" s="107"/>
      <c r="I56" s="76"/>
      <c r="J56" s="79"/>
      <c r="K56" s="76"/>
      <c r="L56" s="209"/>
      <c r="M56" s="76"/>
      <c r="N56" s="136"/>
      <c r="O56" s="136"/>
      <c r="P56" s="65"/>
      <c r="Q56" s="213"/>
      <c r="R56" s="189"/>
      <c r="S56" s="79"/>
      <c r="T56" s="79"/>
      <c r="U56" s="79"/>
      <c r="V56" s="79"/>
      <c r="W56" s="210"/>
      <c r="X56" s="78"/>
    </row>
    <row r="57" spans="2:24" ht="15">
      <c r="B57" s="68" t="s">
        <v>127</v>
      </c>
      <c r="D57" s="209">
        <v>0</v>
      </c>
      <c r="E57" s="76"/>
      <c r="F57" s="79">
        <v>0</v>
      </c>
      <c r="G57" s="76"/>
      <c r="H57" s="107">
        <v>0</v>
      </c>
      <c r="I57" s="76"/>
      <c r="J57" s="79">
        <v>0</v>
      </c>
      <c r="K57" s="76"/>
      <c r="L57" s="209">
        <v>0</v>
      </c>
      <c r="M57" s="76"/>
      <c r="N57" s="136">
        <v>0</v>
      </c>
      <c r="O57" s="136"/>
      <c r="P57" s="65">
        <v>0</v>
      </c>
      <c r="Q57" s="213"/>
      <c r="R57" s="189"/>
      <c r="S57" s="79">
        <f>SUM(D57:J57)</f>
        <v>0</v>
      </c>
      <c r="T57" s="79"/>
      <c r="U57" s="79">
        <v>235</v>
      </c>
      <c r="V57" s="79"/>
      <c r="W57" s="210">
        <f>SUM(S57:U57)</f>
        <v>235</v>
      </c>
      <c r="X57" s="78"/>
    </row>
    <row r="58" spans="2:24" ht="15">
      <c r="B58" s="68"/>
      <c r="D58" s="209"/>
      <c r="E58" s="76"/>
      <c r="F58" s="79"/>
      <c r="G58" s="76"/>
      <c r="H58" s="107"/>
      <c r="I58" s="76"/>
      <c r="J58" s="79"/>
      <c r="K58" s="76"/>
      <c r="L58" s="209"/>
      <c r="M58" s="76"/>
      <c r="N58" s="136"/>
      <c r="O58" s="136"/>
      <c r="P58" s="65"/>
      <c r="Q58" s="213"/>
      <c r="R58" s="189"/>
      <c r="S58" s="79"/>
      <c r="T58" s="79"/>
      <c r="U58" s="79"/>
      <c r="V58" s="79"/>
      <c r="W58" s="210"/>
      <c r="X58" s="78"/>
    </row>
    <row r="59" spans="2:24" ht="15">
      <c r="B59" s="67" t="s">
        <v>138</v>
      </c>
      <c r="D59" s="214">
        <f>SUM(D48:D57)</f>
        <v>0</v>
      </c>
      <c r="E59" s="197"/>
      <c r="F59" s="196">
        <f>SUM(F48:F57)</f>
        <v>0</v>
      </c>
      <c r="G59" s="197"/>
      <c r="H59" s="196">
        <f>SUM(H48:H57)</f>
        <v>-26462</v>
      </c>
      <c r="I59" s="197"/>
      <c r="J59" s="196">
        <f>SUM(J48:J57)</f>
        <v>0</v>
      </c>
      <c r="K59" s="197"/>
      <c r="L59" s="214">
        <f>SUM(L48:L57)</f>
        <v>0</v>
      </c>
      <c r="M59" s="197"/>
      <c r="N59" s="238">
        <v>0</v>
      </c>
      <c r="O59" s="238"/>
      <c r="P59" s="196">
        <f>SUM(P48:P57)</f>
        <v>0</v>
      </c>
      <c r="Q59" s="215"/>
      <c r="R59" s="198"/>
      <c r="S59" s="196">
        <f>SUM(S48:S57)</f>
        <v>-26462</v>
      </c>
      <c r="T59" s="196"/>
      <c r="U59" s="196">
        <f>SUM(U48:U57)</f>
        <v>235</v>
      </c>
      <c r="V59" s="196"/>
      <c r="W59" s="231">
        <f>SUM(W48:W57)</f>
        <v>-26227</v>
      </c>
      <c r="X59" s="78"/>
    </row>
    <row r="60" spans="2:24" ht="15">
      <c r="B60" s="68"/>
      <c r="D60" s="79"/>
      <c r="E60" s="79"/>
      <c r="F60" s="79"/>
      <c r="G60" s="79"/>
      <c r="H60" s="79"/>
      <c r="I60" s="79"/>
      <c r="J60" s="79"/>
      <c r="K60" s="79"/>
      <c r="L60" s="209"/>
      <c r="M60" s="79"/>
      <c r="N60" s="79"/>
      <c r="O60" s="79"/>
      <c r="P60" s="65"/>
      <c r="Q60" s="210"/>
      <c r="R60" s="79"/>
      <c r="S60" s="79"/>
      <c r="T60" s="79"/>
      <c r="U60" s="79"/>
      <c r="V60" s="79"/>
      <c r="W60" s="79"/>
      <c r="X60" s="78"/>
    </row>
    <row r="61" spans="1:23" ht="15.75" thickBot="1">
      <c r="A61" s="68"/>
      <c r="B61" s="161" t="s">
        <v>123</v>
      </c>
      <c r="C61" s="76"/>
      <c r="D61" s="111">
        <f>D59+D44+D42</f>
        <v>155839</v>
      </c>
      <c r="E61" s="111"/>
      <c r="F61" s="111">
        <f>F59+F44+F42</f>
        <v>53727</v>
      </c>
      <c r="G61" s="111"/>
      <c r="H61" s="111">
        <f>H59+H44+H42</f>
        <v>340659</v>
      </c>
      <c r="I61" s="111"/>
      <c r="J61" s="111">
        <f>J59+J44+J42</f>
        <v>653377</v>
      </c>
      <c r="K61" s="111"/>
      <c r="L61" s="221">
        <f>L59+L44+L42</f>
        <v>654316</v>
      </c>
      <c r="M61" s="111"/>
      <c r="N61" s="111">
        <f>N59+N44+N42</f>
        <v>4193</v>
      </c>
      <c r="O61" s="111"/>
      <c r="P61" s="111">
        <f>P59+P44+P42</f>
        <v>-5132</v>
      </c>
      <c r="Q61" s="237"/>
      <c r="R61" s="111"/>
      <c r="S61" s="111">
        <f>S59+S44+S42</f>
        <v>1203602</v>
      </c>
      <c r="T61" s="111"/>
      <c r="U61" s="111">
        <f>U59+U44+U42</f>
        <v>454</v>
      </c>
      <c r="V61" s="111"/>
      <c r="W61" s="111">
        <f>W59+W44+W42</f>
        <v>1204056</v>
      </c>
    </row>
    <row r="62" spans="1:23" ht="15.75" thickTop="1">
      <c r="A62" s="68"/>
      <c r="B62" s="80"/>
      <c r="C62" s="76"/>
      <c r="D62" s="79"/>
      <c r="E62" s="79"/>
      <c r="F62" s="79"/>
      <c r="G62" s="79"/>
      <c r="H62" s="90"/>
      <c r="I62" s="79"/>
      <c r="J62" s="79"/>
      <c r="K62" s="79"/>
      <c r="L62" s="222"/>
      <c r="M62" s="74"/>
      <c r="N62" s="74"/>
      <c r="O62" s="74"/>
      <c r="P62" s="74"/>
      <c r="Q62" s="212"/>
      <c r="R62" s="89"/>
      <c r="S62" s="89"/>
      <c r="T62" s="89"/>
      <c r="U62" s="90"/>
      <c r="V62" s="89"/>
      <c r="W62" s="90"/>
    </row>
    <row r="63" spans="1:23" ht="15">
      <c r="A63" s="68"/>
      <c r="B63" s="80"/>
      <c r="C63" s="76"/>
      <c r="D63" s="79"/>
      <c r="E63" s="79"/>
      <c r="F63" s="79"/>
      <c r="G63" s="79"/>
      <c r="H63" s="79"/>
      <c r="I63" s="79"/>
      <c r="J63" s="79"/>
      <c r="K63" s="79"/>
      <c r="L63" s="90"/>
      <c r="M63" s="69"/>
      <c r="N63" s="69"/>
      <c r="O63" s="69"/>
      <c r="P63" s="69"/>
      <c r="Q63" s="69"/>
      <c r="R63" s="89"/>
      <c r="S63" s="89"/>
      <c r="T63" s="89"/>
      <c r="U63" s="90"/>
      <c r="V63" s="89"/>
      <c r="W63" s="90"/>
    </row>
    <row r="64" spans="1:23" ht="15">
      <c r="A64" s="68"/>
      <c r="B64" s="80"/>
      <c r="C64" s="76"/>
      <c r="D64" s="79"/>
      <c r="E64" s="79"/>
      <c r="F64" s="79"/>
      <c r="G64" s="79"/>
      <c r="H64" s="79"/>
      <c r="I64" s="79"/>
      <c r="J64" s="79"/>
      <c r="K64" s="79"/>
      <c r="L64" s="90"/>
      <c r="M64" s="69"/>
      <c r="N64" s="69"/>
      <c r="O64" s="69"/>
      <c r="P64" s="69"/>
      <c r="Q64" s="69"/>
      <c r="R64" s="89"/>
      <c r="S64" s="89"/>
      <c r="T64" s="89"/>
      <c r="U64" s="90"/>
      <c r="V64" s="89"/>
      <c r="W64" s="90"/>
    </row>
    <row r="65" spans="1:23" ht="15">
      <c r="A65" s="68"/>
      <c r="B65" s="80"/>
      <c r="C65" s="76"/>
      <c r="D65" s="79"/>
      <c r="E65" s="76"/>
      <c r="F65" s="76"/>
      <c r="G65" s="76"/>
      <c r="H65" s="76"/>
      <c r="I65" s="76"/>
      <c r="J65" s="76"/>
      <c r="K65" s="76"/>
      <c r="L65" s="90"/>
      <c r="M65" s="68"/>
      <c r="N65" s="68"/>
      <c r="O65" s="68"/>
      <c r="P65" s="134"/>
      <c r="Q65" s="68"/>
      <c r="U65" s="90"/>
      <c r="W65" s="90"/>
    </row>
    <row r="66" spans="1:23" ht="15">
      <c r="A66" s="68"/>
      <c r="B66" s="76"/>
      <c r="C66" s="76"/>
      <c r="D66" s="79"/>
      <c r="E66" s="76"/>
      <c r="F66" s="76"/>
      <c r="G66" s="76"/>
      <c r="H66" s="76"/>
      <c r="I66" s="76"/>
      <c r="J66" s="76"/>
      <c r="K66" s="76"/>
      <c r="L66" s="90"/>
      <c r="M66" s="68"/>
      <c r="N66" s="68"/>
      <c r="O66" s="68"/>
      <c r="P66" s="134"/>
      <c r="Q66" s="68"/>
      <c r="U66" s="90"/>
      <c r="W66" s="90"/>
    </row>
    <row r="67" spans="1:23" ht="15">
      <c r="A67" s="68"/>
      <c r="B67" s="116" t="s">
        <v>70</v>
      </c>
      <c r="C67" s="76"/>
      <c r="D67" s="79"/>
      <c r="E67" s="76"/>
      <c r="F67" s="76"/>
      <c r="G67" s="76"/>
      <c r="H67" s="76"/>
      <c r="I67" s="76"/>
      <c r="J67" s="76"/>
      <c r="K67" s="76"/>
      <c r="L67" s="90"/>
      <c r="M67" s="68"/>
      <c r="N67" s="68"/>
      <c r="O67" s="68"/>
      <c r="P67" s="134"/>
      <c r="Q67" s="68"/>
      <c r="U67" s="90"/>
      <c r="W67" s="90"/>
    </row>
    <row r="68" spans="2:4" ht="12.75">
      <c r="B68" s="1" t="s">
        <v>32</v>
      </c>
      <c r="D68" s="92"/>
    </row>
    <row r="69" ht="13.5" customHeight="1">
      <c r="B69" s="1"/>
    </row>
    <row r="70" spans="2:3" ht="15.75">
      <c r="B70" s="93"/>
      <c r="C70" s="94"/>
    </row>
    <row r="71" spans="2:23" ht="15.75">
      <c r="B71" s="94"/>
      <c r="C71" s="94"/>
      <c r="L71" s="95"/>
      <c r="P71" s="132" t="s">
        <v>16</v>
      </c>
      <c r="U71" s="95"/>
      <c r="W71" s="95"/>
    </row>
    <row r="72" spans="2:3" ht="15.75">
      <c r="B72" s="96"/>
      <c r="C72" s="94"/>
    </row>
    <row r="73" spans="2:23" ht="15.75">
      <c r="B73" s="94"/>
      <c r="C73" s="94"/>
      <c r="D73" s="98"/>
      <c r="L73" s="97"/>
      <c r="U73" s="97"/>
      <c r="W73" s="97"/>
    </row>
    <row r="74" spans="2:23" ht="15.75">
      <c r="B74" s="94"/>
      <c r="C74" s="94"/>
      <c r="L74" s="97"/>
      <c r="U74" s="97"/>
      <c r="W74" s="97"/>
    </row>
    <row r="75" spans="2:3" ht="15.75">
      <c r="B75" s="94"/>
      <c r="C75" s="94"/>
    </row>
    <row r="76" spans="2:3" ht="15.75">
      <c r="B76" s="93"/>
      <c r="C76" s="94"/>
    </row>
    <row r="77" spans="1:23" ht="15.75">
      <c r="A77" s="94"/>
      <c r="B77" s="94"/>
      <c r="C77" s="94"/>
      <c r="L77" s="97"/>
      <c r="U77" s="97"/>
      <c r="W77" s="97"/>
    </row>
    <row r="78" spans="2:23" ht="15.75">
      <c r="B78" s="94"/>
      <c r="C78" s="94"/>
      <c r="L78" s="97"/>
      <c r="U78" s="97"/>
      <c r="W78" s="97"/>
    </row>
    <row r="79" spans="1:4" ht="15.75">
      <c r="A79" s="94"/>
      <c r="B79" s="94"/>
      <c r="C79" s="94"/>
      <c r="D79" s="99"/>
    </row>
    <row r="80" spans="1:11" ht="15.75">
      <c r="A80" s="94"/>
      <c r="B80" s="94"/>
      <c r="C80" s="94"/>
      <c r="D80" s="99"/>
      <c r="E80" s="94"/>
      <c r="F80" s="94"/>
      <c r="G80" s="94"/>
      <c r="H80" s="94"/>
      <c r="I80" s="94"/>
      <c r="J80" s="94"/>
      <c r="K80" s="94"/>
    </row>
    <row r="81" spans="1:11" ht="15.75">
      <c r="A81" s="94"/>
      <c r="B81" s="93"/>
      <c r="C81" s="94"/>
      <c r="D81" s="99"/>
      <c r="E81" s="94"/>
      <c r="F81" s="94"/>
      <c r="G81" s="94"/>
      <c r="H81" s="94"/>
      <c r="I81" s="94"/>
      <c r="J81" s="94"/>
      <c r="K81" s="94"/>
    </row>
    <row r="82" spans="1:23" ht="15.75">
      <c r="A82" s="94"/>
      <c r="B82" s="94"/>
      <c r="C82" s="94"/>
      <c r="D82" s="99"/>
      <c r="E82" s="94"/>
      <c r="F82" s="94"/>
      <c r="G82" s="94"/>
      <c r="H82" s="94"/>
      <c r="I82" s="94"/>
      <c r="J82" s="94"/>
      <c r="K82" s="94"/>
      <c r="L82" s="100"/>
      <c r="U82" s="100"/>
      <c r="W82" s="100"/>
    </row>
    <row r="83" spans="1:23" ht="15.75">
      <c r="A83" s="94"/>
      <c r="B83" s="94"/>
      <c r="C83" s="94"/>
      <c r="D83" s="99"/>
      <c r="E83" s="101"/>
      <c r="F83" s="101"/>
      <c r="G83" s="101"/>
      <c r="H83" s="101"/>
      <c r="I83" s="101"/>
      <c r="J83" s="101"/>
      <c r="K83" s="101"/>
      <c r="L83" s="101"/>
      <c r="U83" s="101"/>
      <c r="W83" s="101"/>
    </row>
    <row r="84" spans="1:23" ht="15.75">
      <c r="A84" s="94"/>
      <c r="B84" s="94"/>
      <c r="C84" s="94"/>
      <c r="D84" s="99"/>
      <c r="E84" s="102"/>
      <c r="F84" s="102"/>
      <c r="G84" s="102"/>
      <c r="H84" s="102"/>
      <c r="I84" s="102"/>
      <c r="J84" s="102"/>
      <c r="K84" s="102"/>
      <c r="L84" s="102"/>
      <c r="U84" s="102"/>
      <c r="W84" s="102"/>
    </row>
    <row r="85" spans="1:4" ht="15.75">
      <c r="A85" s="94"/>
      <c r="B85" s="94"/>
      <c r="C85" s="94"/>
      <c r="D85" s="99"/>
    </row>
    <row r="86" spans="1:4" ht="15.75">
      <c r="A86" s="94"/>
      <c r="B86" s="93"/>
      <c r="C86" s="94"/>
      <c r="D86" s="99"/>
    </row>
    <row r="87" spans="1:23" ht="15.75">
      <c r="A87" s="94"/>
      <c r="B87" s="94"/>
      <c r="C87" s="94"/>
      <c r="D87" s="99"/>
      <c r="E87" s="103"/>
      <c r="F87" s="103"/>
      <c r="G87" s="103"/>
      <c r="H87" s="103"/>
      <c r="I87" s="103"/>
      <c r="J87" s="103"/>
      <c r="K87" s="103"/>
      <c r="L87" s="103"/>
      <c r="U87" s="103"/>
      <c r="W87" s="103"/>
    </row>
    <row r="88" spans="1:23" ht="15.75">
      <c r="A88" s="94"/>
      <c r="B88" s="94"/>
      <c r="C88" s="94"/>
      <c r="D88" s="99"/>
      <c r="E88" s="104"/>
      <c r="F88" s="104"/>
      <c r="G88" s="104"/>
      <c r="H88" s="104"/>
      <c r="I88" s="104"/>
      <c r="J88" s="104"/>
      <c r="K88" s="104"/>
      <c r="L88" s="104"/>
      <c r="U88" s="104"/>
      <c r="W88" s="104"/>
    </row>
    <row r="89" spans="1:23" ht="15.75">
      <c r="A89" s="94"/>
      <c r="B89" s="94"/>
      <c r="C89" s="94"/>
      <c r="D89" s="99"/>
      <c r="E89" s="104"/>
      <c r="F89" s="104"/>
      <c r="G89" s="104"/>
      <c r="H89" s="104"/>
      <c r="I89" s="104"/>
      <c r="J89" s="104"/>
      <c r="K89" s="104"/>
      <c r="L89" s="104"/>
      <c r="U89" s="104"/>
      <c r="W89" s="104"/>
    </row>
    <row r="90" spans="1:23" ht="15.75">
      <c r="A90" s="94"/>
      <c r="B90" s="94"/>
      <c r="C90" s="94"/>
      <c r="D90" s="99"/>
      <c r="E90" s="105"/>
      <c r="F90" s="105"/>
      <c r="G90" s="105"/>
      <c r="H90" s="105"/>
      <c r="I90" s="105"/>
      <c r="J90" s="105"/>
      <c r="K90" s="105"/>
      <c r="L90" s="101"/>
      <c r="U90" s="101"/>
      <c r="W90" s="101"/>
    </row>
    <row r="91" spans="1:23" ht="15.75">
      <c r="A91" s="94"/>
      <c r="B91" s="94"/>
      <c r="C91" s="94"/>
      <c r="D91" s="99"/>
      <c r="E91" s="105"/>
      <c r="F91" s="105"/>
      <c r="G91" s="105"/>
      <c r="H91" s="105"/>
      <c r="I91" s="105"/>
      <c r="J91" s="105"/>
      <c r="K91" s="105"/>
      <c r="L91" s="101"/>
      <c r="U91" s="101"/>
      <c r="W91" s="101"/>
    </row>
    <row r="92" spans="1:23" ht="15.75">
      <c r="A92" s="94"/>
      <c r="B92" s="94"/>
      <c r="C92" s="94"/>
      <c r="D92" s="99"/>
      <c r="E92" s="106"/>
      <c r="F92" s="106"/>
      <c r="G92" s="106"/>
      <c r="H92" s="106"/>
      <c r="I92" s="106"/>
      <c r="J92" s="106"/>
      <c r="K92" s="106"/>
      <c r="L92" s="106"/>
      <c r="U92" s="106"/>
      <c r="W92" s="106"/>
    </row>
    <row r="93" spans="1:4" ht="15.75">
      <c r="A93" s="94"/>
      <c r="B93" s="94"/>
      <c r="C93" s="94"/>
      <c r="D93" s="99"/>
    </row>
    <row r="94" spans="1:4" ht="15.75">
      <c r="A94" s="94"/>
      <c r="B94" s="94"/>
      <c r="C94" s="94"/>
      <c r="D94" s="99"/>
    </row>
    <row r="95" spans="1:4" ht="15.75">
      <c r="A95" s="94"/>
      <c r="B95" s="94"/>
      <c r="C95" s="94"/>
      <c r="D95" s="99"/>
    </row>
    <row r="96" spans="1:4" ht="15.75">
      <c r="A96" s="94"/>
      <c r="B96" s="94"/>
      <c r="C96" s="94"/>
      <c r="D96" s="99"/>
    </row>
    <row r="97" spans="1:4" ht="15.75">
      <c r="A97" s="94"/>
      <c r="B97" s="94"/>
      <c r="C97" s="94"/>
      <c r="D97" s="99"/>
    </row>
  </sheetData>
  <sheetProtection password="CC02" sheet="1"/>
  <mergeCells count="3">
    <mergeCell ref="D9:T9"/>
    <mergeCell ref="D10:F10"/>
    <mergeCell ref="J10:P10"/>
  </mergeCells>
  <printOptions/>
  <pageMargins left="0.29" right="0.3" top="0.82" bottom="1" header="0.5" footer="0.5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tabSelected="1" view="pageBreakPreview" zoomScaleNormal="70" zoomScaleSheetLayoutView="100" zoomScalePageLayoutView="0" workbookViewId="0" topLeftCell="A1">
      <selection activeCell="J70" sqref="J70"/>
    </sheetView>
  </sheetViews>
  <sheetFormatPr defaultColWidth="9.33203125" defaultRowHeight="12.75"/>
  <cols>
    <col min="1" max="1" width="1.66796875" style="72" customWidth="1"/>
    <col min="2" max="2" width="8.5" style="72" customWidth="1"/>
    <col min="3" max="3" width="25.33203125" style="72" customWidth="1"/>
    <col min="4" max="4" width="11" style="72" customWidth="1"/>
    <col min="5" max="5" width="23.5" style="72" customWidth="1"/>
    <col min="6" max="6" width="14.66015625" style="72" customWidth="1"/>
    <col min="7" max="7" width="15.16015625" style="89" customWidth="1"/>
    <col min="8" max="8" width="2.5" style="72" customWidth="1"/>
    <col min="9" max="9" width="15.66015625" style="72" customWidth="1"/>
    <col min="10" max="11" width="9.33203125" style="72" customWidth="1"/>
    <col min="12" max="12" width="14.5" style="72" customWidth="1"/>
    <col min="13" max="16384" width="9.33203125" style="72" customWidth="1"/>
  </cols>
  <sheetData>
    <row r="1" spans="1:13" ht="15">
      <c r="A1" s="67" t="s">
        <v>17</v>
      </c>
      <c r="B1" s="68"/>
      <c r="C1" s="68"/>
      <c r="D1" s="68"/>
      <c r="E1" s="68"/>
      <c r="F1" s="68"/>
      <c r="G1" s="69"/>
      <c r="H1" s="68"/>
      <c r="I1" s="68"/>
      <c r="J1" s="68"/>
      <c r="K1" s="70"/>
      <c r="L1" s="71"/>
      <c r="M1" s="71"/>
    </row>
    <row r="2" spans="1:13" ht="15">
      <c r="A2" s="2" t="s">
        <v>6</v>
      </c>
      <c r="B2" s="68"/>
      <c r="C2" s="68"/>
      <c r="D2" s="68"/>
      <c r="E2" s="68"/>
      <c r="F2" s="68"/>
      <c r="G2" s="69"/>
      <c r="H2" s="68"/>
      <c r="I2" s="68"/>
      <c r="J2" s="68"/>
      <c r="K2" s="71"/>
      <c r="L2" s="71"/>
      <c r="M2" s="71"/>
    </row>
    <row r="3" spans="1:13" ht="15">
      <c r="A3" s="68"/>
      <c r="B3" s="68"/>
      <c r="C3" s="68"/>
      <c r="D3" s="68"/>
      <c r="E3" s="68"/>
      <c r="F3" s="68"/>
      <c r="G3" s="69"/>
      <c r="H3" s="68"/>
      <c r="I3" s="68"/>
      <c r="J3" s="68"/>
      <c r="K3" s="71"/>
      <c r="L3" s="71"/>
      <c r="M3" s="71"/>
    </row>
    <row r="4" spans="1:13" ht="15">
      <c r="A4" s="67" t="s">
        <v>100</v>
      </c>
      <c r="B4" s="68"/>
      <c r="C4" s="68"/>
      <c r="D4" s="68"/>
      <c r="E4" s="68"/>
      <c r="F4" s="68"/>
      <c r="G4" s="69"/>
      <c r="H4" s="68"/>
      <c r="I4" s="68"/>
      <c r="J4" s="68"/>
      <c r="K4" s="71"/>
      <c r="L4" s="71"/>
      <c r="M4" s="71"/>
    </row>
    <row r="5" spans="1:13" ht="15">
      <c r="A5" s="67" t="str">
        <f>'Income Statement'!A5</f>
        <v>For The Year Ended 30 June 2011</v>
      </c>
      <c r="B5" s="68"/>
      <c r="C5" s="68"/>
      <c r="D5" s="68"/>
      <c r="E5" s="68"/>
      <c r="F5" s="68"/>
      <c r="G5" s="69"/>
      <c r="H5" s="68"/>
      <c r="I5" s="68"/>
      <c r="J5" s="68"/>
      <c r="K5" s="71"/>
      <c r="L5" s="71"/>
      <c r="M5" s="71"/>
    </row>
    <row r="6" spans="1:16" ht="8.25" customHeight="1">
      <c r="A6" s="73"/>
      <c r="B6" s="73"/>
      <c r="C6" s="73"/>
      <c r="D6" s="73"/>
      <c r="E6" s="73"/>
      <c r="F6" s="73"/>
      <c r="G6" s="74"/>
      <c r="H6" s="73"/>
      <c r="I6" s="73"/>
      <c r="J6" s="76"/>
      <c r="K6" s="77"/>
      <c r="L6" s="77"/>
      <c r="M6" s="77"/>
      <c r="N6" s="78"/>
      <c r="O6" s="78"/>
      <c r="P6" s="78"/>
    </row>
    <row r="7" spans="1:16" ht="15">
      <c r="A7" s="76"/>
      <c r="B7" s="76"/>
      <c r="C7" s="76"/>
      <c r="D7" s="76"/>
      <c r="E7" s="76"/>
      <c r="F7" s="76"/>
      <c r="G7" s="79"/>
      <c r="H7" s="76"/>
      <c r="I7" s="76"/>
      <c r="J7" s="76"/>
      <c r="K7" s="77"/>
      <c r="L7" s="77"/>
      <c r="M7" s="77"/>
      <c r="N7" s="78"/>
      <c r="O7" s="78"/>
      <c r="P7" s="78"/>
    </row>
    <row r="8" spans="1:10" ht="15">
      <c r="A8" s="68"/>
      <c r="B8" s="81"/>
      <c r="C8" s="68"/>
      <c r="D8" s="68"/>
      <c r="E8" s="68"/>
      <c r="F8" s="68"/>
      <c r="G8" s="69"/>
      <c r="H8" s="68"/>
      <c r="I8" s="68"/>
      <c r="J8" s="68"/>
    </row>
    <row r="9" spans="1:13" ht="15">
      <c r="A9" s="68"/>
      <c r="C9" s="68"/>
      <c r="D9" s="68"/>
      <c r="E9" s="68"/>
      <c r="F9" s="68"/>
      <c r="G9" s="69"/>
      <c r="H9" s="68"/>
      <c r="I9" s="76"/>
      <c r="J9" s="68"/>
      <c r="M9" s="82"/>
    </row>
    <row r="10" spans="1:13" ht="15">
      <c r="A10" s="68"/>
      <c r="B10" s="67"/>
      <c r="C10" s="68"/>
      <c r="D10" s="68"/>
      <c r="E10" s="68"/>
      <c r="F10" s="68"/>
      <c r="G10" s="108"/>
      <c r="H10" s="108"/>
      <c r="I10" s="108"/>
      <c r="J10" s="68"/>
      <c r="M10" s="82"/>
    </row>
    <row r="11" spans="1:13" ht="15">
      <c r="A11" s="68"/>
      <c r="B11" s="67"/>
      <c r="C11" s="68"/>
      <c r="D11" s="68"/>
      <c r="E11" s="68"/>
      <c r="F11" s="68"/>
      <c r="G11" s="240" t="s">
        <v>117</v>
      </c>
      <c r="H11" s="240"/>
      <c r="I11" s="240"/>
      <c r="J11" s="68"/>
      <c r="M11" s="82"/>
    </row>
    <row r="12" spans="1:13" ht="15">
      <c r="A12" s="68"/>
      <c r="B12" s="67"/>
      <c r="C12" s="68"/>
      <c r="D12" s="68"/>
      <c r="E12" s="68"/>
      <c r="F12" s="68"/>
      <c r="G12" s="16" t="str">
        <f>'Income Statement'!J11</f>
        <v>30.6.11</v>
      </c>
      <c r="H12" s="16"/>
      <c r="I12" s="16" t="str">
        <f>'Income Statement'!L11</f>
        <v>30.6.10</v>
      </c>
      <c r="J12" s="68"/>
      <c r="M12" s="82"/>
    </row>
    <row r="13" spans="1:13" ht="15">
      <c r="A13" s="68"/>
      <c r="B13" s="67"/>
      <c r="C13" s="68"/>
      <c r="D13" s="68"/>
      <c r="E13" s="68"/>
      <c r="F13" s="68"/>
      <c r="G13" s="83" t="s">
        <v>0</v>
      </c>
      <c r="H13" s="68"/>
      <c r="I13" s="83" t="s">
        <v>0</v>
      </c>
      <c r="J13" s="68"/>
      <c r="M13" s="82"/>
    </row>
    <row r="14" spans="1:13" ht="15">
      <c r="A14" s="68"/>
      <c r="B14" s="67"/>
      <c r="C14" s="68"/>
      <c r="D14" s="68"/>
      <c r="E14" s="68"/>
      <c r="F14" s="68"/>
      <c r="G14" s="83"/>
      <c r="H14" s="68"/>
      <c r="I14" s="83" t="s">
        <v>55</v>
      </c>
      <c r="J14" s="68"/>
      <c r="M14" s="82"/>
    </row>
    <row r="15" spans="1:13" ht="6" customHeight="1" thickBot="1">
      <c r="A15" s="68"/>
      <c r="B15" s="68"/>
      <c r="C15" s="68"/>
      <c r="D15" s="68"/>
      <c r="E15" s="68"/>
      <c r="F15" s="68"/>
      <c r="G15" s="85"/>
      <c r="H15" s="68"/>
      <c r="I15" s="85"/>
      <c r="J15" s="68"/>
      <c r="M15" s="82"/>
    </row>
    <row r="16" spans="1:13" ht="0.75" customHeight="1">
      <c r="A16" s="68"/>
      <c r="B16" s="68"/>
      <c r="C16" s="68"/>
      <c r="D16" s="68"/>
      <c r="E16" s="68"/>
      <c r="F16" s="68"/>
      <c r="G16" s="108"/>
      <c r="H16" s="68"/>
      <c r="I16" s="108"/>
      <c r="J16" s="68"/>
      <c r="M16" s="82"/>
    </row>
    <row r="17" spans="1:13" ht="0.75" customHeight="1">
      <c r="A17" s="68"/>
      <c r="B17" s="68"/>
      <c r="C17" s="68"/>
      <c r="D17" s="68"/>
      <c r="E17" s="68"/>
      <c r="F17" s="68"/>
      <c r="G17" s="108"/>
      <c r="H17" s="68"/>
      <c r="I17" s="108"/>
      <c r="J17" s="68"/>
      <c r="M17" s="82"/>
    </row>
    <row r="18" spans="1:13" ht="12" customHeight="1">
      <c r="A18" s="68"/>
      <c r="B18" s="68"/>
      <c r="C18" s="68"/>
      <c r="D18" s="68"/>
      <c r="E18" s="68"/>
      <c r="F18" s="68"/>
      <c r="G18" s="108"/>
      <c r="H18" s="68"/>
      <c r="I18" s="108"/>
      <c r="J18" s="68"/>
      <c r="M18" s="82"/>
    </row>
    <row r="19" spans="1:13" ht="15">
      <c r="A19" s="68"/>
      <c r="B19" s="68" t="s">
        <v>111</v>
      </c>
      <c r="C19" s="68"/>
      <c r="D19" s="68"/>
      <c r="E19" s="68"/>
      <c r="F19" s="68"/>
      <c r="G19" s="79">
        <v>50777</v>
      </c>
      <c r="H19" s="68"/>
      <c r="I19" s="79">
        <v>192908</v>
      </c>
      <c r="J19" s="68"/>
      <c r="M19" s="82"/>
    </row>
    <row r="20" spans="1:13" ht="15">
      <c r="A20" s="68"/>
      <c r="B20" s="68" t="s">
        <v>110</v>
      </c>
      <c r="C20" s="68"/>
      <c r="D20" s="68"/>
      <c r="E20" s="68"/>
      <c r="F20" s="68" t="s">
        <v>54</v>
      </c>
      <c r="G20" s="79">
        <v>-13993</v>
      </c>
      <c r="H20" s="76"/>
      <c r="I20" s="79">
        <v>-180289</v>
      </c>
      <c r="J20" s="68"/>
      <c r="M20" s="82"/>
    </row>
    <row r="21" spans="1:13" ht="15">
      <c r="A21" s="68"/>
      <c r="B21" s="68" t="s">
        <v>130</v>
      </c>
      <c r="C21" s="68"/>
      <c r="D21" s="68"/>
      <c r="E21" s="68"/>
      <c r="F21" s="68"/>
      <c r="G21" s="145">
        <v>27750</v>
      </c>
      <c r="H21" s="68"/>
      <c r="I21" s="145">
        <v>-10377</v>
      </c>
      <c r="J21" s="68"/>
      <c r="L21" s="86"/>
      <c r="M21" s="88"/>
    </row>
    <row r="22" spans="1:13" ht="3.75" customHeight="1">
      <c r="A22" s="68"/>
      <c r="B22" s="68"/>
      <c r="C22" s="68"/>
      <c r="D22" s="68"/>
      <c r="E22" s="68"/>
      <c r="F22" s="68"/>
      <c r="G22" s="69"/>
      <c r="H22" s="68"/>
      <c r="I22" s="69"/>
      <c r="J22" s="68"/>
      <c r="M22" s="82"/>
    </row>
    <row r="23" spans="1:13" ht="15">
      <c r="A23" s="68"/>
      <c r="B23" s="68" t="s">
        <v>102</v>
      </c>
      <c r="C23" s="68"/>
      <c r="D23" s="68"/>
      <c r="E23" s="68"/>
      <c r="F23" s="68"/>
      <c r="G23" s="69">
        <f>SUM(G19:G22)</f>
        <v>64534</v>
      </c>
      <c r="H23" s="69"/>
      <c r="I23" s="69">
        <f>SUM(I19:I22)</f>
        <v>2242</v>
      </c>
      <c r="J23" s="68"/>
      <c r="M23" s="82"/>
    </row>
    <row r="24" spans="1:13" ht="13.5" customHeight="1">
      <c r="A24" s="68"/>
      <c r="B24" s="68" t="s">
        <v>56</v>
      </c>
      <c r="C24" s="68"/>
      <c r="D24" s="68"/>
      <c r="E24" s="68"/>
      <c r="F24" s="68"/>
      <c r="G24" s="69">
        <v>933</v>
      </c>
      <c r="H24" s="68"/>
      <c r="I24" s="69">
        <v>-661</v>
      </c>
      <c r="J24" s="87"/>
      <c r="M24" s="82"/>
    </row>
    <row r="25" spans="1:13" ht="15">
      <c r="A25" s="68"/>
      <c r="B25" s="68" t="s">
        <v>62</v>
      </c>
      <c r="C25" s="68"/>
      <c r="D25" s="68"/>
      <c r="E25" s="68"/>
      <c r="F25" s="68"/>
      <c r="G25" s="69">
        <v>53417</v>
      </c>
      <c r="H25" s="68"/>
      <c r="I25" s="69">
        <v>50025</v>
      </c>
      <c r="J25" s="68"/>
      <c r="M25" s="82"/>
    </row>
    <row r="26" spans="1:13" ht="7.5" customHeight="1">
      <c r="A26" s="68"/>
      <c r="B26" s="76"/>
      <c r="C26" s="76"/>
      <c r="D26" s="76"/>
      <c r="E26" s="76"/>
      <c r="F26" s="76"/>
      <c r="G26" s="79"/>
      <c r="H26" s="76"/>
      <c r="I26" s="79"/>
      <c r="J26" s="68"/>
      <c r="M26" s="82"/>
    </row>
    <row r="27" spans="1:13" ht="15.75" thickBot="1">
      <c r="A27" s="68"/>
      <c r="B27" s="68" t="s">
        <v>124</v>
      </c>
      <c r="C27" s="76"/>
      <c r="D27" s="76"/>
      <c r="E27" s="76"/>
      <c r="F27" s="76"/>
      <c r="G27" s="111">
        <f>SUM(G23:G25)</f>
        <v>118884</v>
      </c>
      <c r="H27" s="76"/>
      <c r="I27" s="111">
        <f>SUM(I23:I25)</f>
        <v>51606</v>
      </c>
      <c r="J27" s="68"/>
      <c r="M27" s="82"/>
    </row>
    <row r="28" spans="1:13" ht="15.75" thickTop="1">
      <c r="A28" s="68"/>
      <c r="B28" s="76"/>
      <c r="C28" s="76"/>
      <c r="D28" s="76"/>
      <c r="E28" s="76"/>
      <c r="F28" s="76"/>
      <c r="G28" s="79"/>
      <c r="H28" s="76"/>
      <c r="I28" s="79"/>
      <c r="J28" s="68"/>
      <c r="M28" s="82"/>
    </row>
    <row r="29" spans="1:13" ht="15">
      <c r="A29" s="68"/>
      <c r="B29" s="76"/>
      <c r="C29" s="76"/>
      <c r="D29" s="76"/>
      <c r="E29" s="76"/>
      <c r="F29" s="76"/>
      <c r="G29" s="79"/>
      <c r="H29" s="76"/>
      <c r="I29" s="79"/>
      <c r="J29" s="68"/>
      <c r="M29" s="82"/>
    </row>
    <row r="30" spans="1:13" ht="15">
      <c r="A30" s="68"/>
      <c r="B30" s="76"/>
      <c r="C30" s="76"/>
      <c r="D30" s="76"/>
      <c r="E30" s="76"/>
      <c r="F30" s="76"/>
      <c r="G30" s="90"/>
      <c r="H30" s="76"/>
      <c r="I30" s="79"/>
      <c r="J30" s="68"/>
      <c r="M30" s="82"/>
    </row>
    <row r="31" spans="1:13" ht="15">
      <c r="A31" s="68"/>
      <c r="B31" s="122"/>
      <c r="C31" s="68"/>
      <c r="D31" s="68"/>
      <c r="E31" s="68"/>
      <c r="F31" s="68"/>
      <c r="G31" s="69"/>
      <c r="H31" s="68"/>
      <c r="I31" s="79"/>
      <c r="J31" s="68"/>
      <c r="M31" s="82"/>
    </row>
    <row r="32" spans="2:9" ht="15">
      <c r="B32" s="122"/>
      <c r="F32" s="91"/>
      <c r="G32" s="92"/>
      <c r="H32" s="91"/>
      <c r="I32" s="89"/>
    </row>
    <row r="33" spans="2:9" ht="13.5" customHeight="1">
      <c r="B33" s="76"/>
      <c r="I33" s="89"/>
    </row>
    <row r="34" spans="2:9" ht="15.75">
      <c r="B34" s="116" t="s">
        <v>101</v>
      </c>
      <c r="C34" s="94"/>
      <c r="D34" s="94"/>
      <c r="I34" s="89"/>
    </row>
    <row r="35" spans="2:9" ht="15.75">
      <c r="B35" s="1" t="s">
        <v>69</v>
      </c>
      <c r="C35" s="94"/>
      <c r="D35" s="94"/>
      <c r="I35" s="89"/>
    </row>
    <row r="36" spans="2:9" ht="15.75">
      <c r="B36" s="96"/>
      <c r="C36" s="94"/>
      <c r="D36" s="94"/>
      <c r="I36" s="89"/>
    </row>
    <row r="37" spans="2:9" ht="15.75">
      <c r="B37" s="94"/>
      <c r="C37" s="94"/>
      <c r="E37" s="132" t="s">
        <v>18</v>
      </c>
      <c r="G37" s="98"/>
      <c r="H37" s="97"/>
      <c r="I37" s="89"/>
    </row>
    <row r="38" spans="2:9" ht="15.75">
      <c r="B38" s="94"/>
      <c r="C38" s="94"/>
      <c r="I38" s="89"/>
    </row>
    <row r="39" spans="2:9" ht="15.75">
      <c r="B39" s="94"/>
      <c r="C39" s="94"/>
      <c r="I39" s="89"/>
    </row>
    <row r="40" spans="2:9" ht="15.75">
      <c r="B40" s="93"/>
      <c r="C40" s="94"/>
      <c r="I40" s="89"/>
    </row>
    <row r="41" spans="1:9" ht="15.75">
      <c r="A41" s="94"/>
      <c r="B41" s="94"/>
      <c r="C41" s="94"/>
      <c r="I41" s="89"/>
    </row>
    <row r="42" spans="2:9" ht="15.75">
      <c r="B42" s="94"/>
      <c r="C42" s="94"/>
      <c r="I42" s="89"/>
    </row>
    <row r="43" spans="1:9" ht="15.75">
      <c r="A43" s="94"/>
      <c r="B43" s="94"/>
      <c r="C43" s="94"/>
      <c r="D43" s="94"/>
      <c r="E43" s="94"/>
      <c r="F43" s="94"/>
      <c r="G43" s="99"/>
      <c r="H43" s="94"/>
      <c r="I43" s="89"/>
    </row>
    <row r="44" spans="1:9" ht="15.75">
      <c r="A44" s="94"/>
      <c r="B44" s="94"/>
      <c r="C44" s="94"/>
      <c r="D44" s="94"/>
      <c r="E44" s="94"/>
      <c r="F44" s="94"/>
      <c r="G44" s="99"/>
      <c r="H44" s="94"/>
      <c r="I44" s="99"/>
    </row>
    <row r="45" spans="1:9" ht="15.75">
      <c r="A45" s="94"/>
      <c r="B45" s="93"/>
      <c r="C45" s="94"/>
      <c r="D45" s="94"/>
      <c r="E45" s="94"/>
      <c r="F45" s="94"/>
      <c r="G45" s="99"/>
      <c r="H45" s="94"/>
      <c r="I45" s="99"/>
    </row>
    <row r="46" spans="1:9" ht="15.75">
      <c r="A46" s="94"/>
      <c r="B46" s="94"/>
      <c r="C46" s="94"/>
      <c r="D46" s="94"/>
      <c r="E46" s="94"/>
      <c r="F46" s="94"/>
      <c r="G46" s="99"/>
      <c r="H46" s="94"/>
      <c r="I46" s="99"/>
    </row>
    <row r="47" spans="1:9" ht="15.75">
      <c r="A47" s="94"/>
      <c r="B47" s="94"/>
      <c r="C47" s="94"/>
      <c r="D47" s="94"/>
      <c r="E47" s="94"/>
      <c r="F47" s="94"/>
      <c r="G47" s="99"/>
      <c r="H47" s="94"/>
      <c r="I47" s="99"/>
    </row>
    <row r="48" spans="1:9" ht="15.75">
      <c r="A48" s="94"/>
      <c r="B48" s="94"/>
      <c r="C48" s="94"/>
      <c r="D48" s="94"/>
      <c r="E48" s="94"/>
      <c r="F48" s="94"/>
      <c r="G48" s="99"/>
      <c r="H48" s="94"/>
      <c r="I48" s="99"/>
    </row>
    <row r="49" spans="1:9" ht="15.75">
      <c r="A49" s="94"/>
      <c r="B49" s="94"/>
      <c r="C49" s="94"/>
      <c r="D49" s="94"/>
      <c r="E49" s="94"/>
      <c r="F49" s="94"/>
      <c r="G49" s="99"/>
      <c r="H49" s="94"/>
      <c r="I49" s="89"/>
    </row>
    <row r="50" spans="1:9" ht="15.75">
      <c r="A50" s="94"/>
      <c r="B50" s="93"/>
      <c r="C50" s="94"/>
      <c r="D50" s="94"/>
      <c r="E50" s="94"/>
      <c r="F50" s="94"/>
      <c r="G50" s="99"/>
      <c r="H50" s="94"/>
      <c r="I50" s="89"/>
    </row>
    <row r="51" spans="1:9" ht="15.75">
      <c r="A51" s="94"/>
      <c r="B51" s="94"/>
      <c r="C51" s="94"/>
      <c r="D51" s="94"/>
      <c r="E51" s="94"/>
      <c r="F51" s="94"/>
      <c r="G51" s="99"/>
      <c r="H51" s="94"/>
      <c r="I51" s="99"/>
    </row>
    <row r="52" spans="1:9" ht="15.75">
      <c r="A52" s="94"/>
      <c r="B52" s="94"/>
      <c r="C52" s="94"/>
      <c r="D52" s="94"/>
      <c r="E52" s="94"/>
      <c r="F52" s="94"/>
      <c r="G52" s="99"/>
      <c r="H52" s="94"/>
      <c r="I52" s="99"/>
    </row>
    <row r="53" spans="1:9" ht="15.75">
      <c r="A53" s="94"/>
      <c r="B53" s="94"/>
      <c r="C53" s="94"/>
      <c r="D53" s="94"/>
      <c r="E53" s="94"/>
      <c r="F53" s="94"/>
      <c r="G53" s="99"/>
      <c r="H53" s="94"/>
      <c r="I53" s="99"/>
    </row>
    <row r="54" spans="1:9" ht="15.75">
      <c r="A54" s="94"/>
      <c r="B54" s="94"/>
      <c r="C54" s="94"/>
      <c r="D54" s="94"/>
      <c r="E54" s="94"/>
      <c r="F54" s="94"/>
      <c r="G54" s="99"/>
      <c r="H54" s="94"/>
      <c r="I54" s="89"/>
    </row>
    <row r="55" spans="1:9" ht="15.75">
      <c r="A55" s="94"/>
      <c r="B55" s="94"/>
      <c r="C55" s="94"/>
      <c r="D55" s="94"/>
      <c r="E55" s="94"/>
      <c r="F55" s="94"/>
      <c r="G55" s="99"/>
      <c r="H55" s="94"/>
      <c r="I55" s="89"/>
    </row>
    <row r="56" spans="1:9" ht="15.75">
      <c r="A56" s="94"/>
      <c r="B56" s="94"/>
      <c r="C56" s="94"/>
      <c r="D56" s="94"/>
      <c r="E56" s="94"/>
      <c r="F56" s="94"/>
      <c r="G56" s="99"/>
      <c r="H56" s="94"/>
      <c r="I56" s="99"/>
    </row>
    <row r="57" spans="1:9" ht="15.75">
      <c r="A57" s="94"/>
      <c r="B57" s="94"/>
      <c r="C57" s="94"/>
      <c r="D57" s="94"/>
      <c r="E57" s="94"/>
      <c r="F57" s="94"/>
      <c r="G57" s="99"/>
      <c r="H57" s="94"/>
      <c r="I57" s="89"/>
    </row>
    <row r="58" spans="1:9" ht="15.75">
      <c r="A58" s="94"/>
      <c r="B58" s="94"/>
      <c r="C58" s="94"/>
      <c r="D58" s="94"/>
      <c r="E58" s="94"/>
      <c r="F58" s="94"/>
      <c r="G58" s="99"/>
      <c r="H58" s="94"/>
      <c r="I58" s="89"/>
    </row>
    <row r="59" spans="1:9" ht="15.75">
      <c r="A59" s="94"/>
      <c r="B59" s="94"/>
      <c r="C59" s="94"/>
      <c r="D59" s="94"/>
      <c r="E59" s="94"/>
      <c r="F59" s="94"/>
      <c r="G59" s="99"/>
      <c r="H59" s="94"/>
      <c r="I59" s="89"/>
    </row>
    <row r="60" spans="1:9" ht="15.75">
      <c r="A60" s="94"/>
      <c r="B60" s="94"/>
      <c r="C60" s="94"/>
      <c r="D60" s="94"/>
      <c r="E60" s="94"/>
      <c r="F60" s="94"/>
      <c r="G60" s="99"/>
      <c r="H60" s="94"/>
      <c r="I60" s="89"/>
    </row>
    <row r="61" spans="1:9" ht="15.75">
      <c r="A61" s="94"/>
      <c r="B61" s="94"/>
      <c r="C61" s="94"/>
      <c r="D61" s="94"/>
      <c r="E61" s="94"/>
      <c r="F61" s="94"/>
      <c r="G61" s="99"/>
      <c r="H61" s="94"/>
      <c r="I61" s="89"/>
    </row>
    <row r="62" ht="12.75">
      <c r="I62" s="89"/>
    </row>
    <row r="63" ht="12.75">
      <c r="I63" s="89"/>
    </row>
    <row r="64" ht="12.75">
      <c r="I64" s="89"/>
    </row>
    <row r="65" ht="12.75">
      <c r="I65" s="89"/>
    </row>
    <row r="66" ht="12.75">
      <c r="I66" s="89"/>
    </row>
    <row r="67" ht="12.75">
      <c r="I67" s="89"/>
    </row>
    <row r="68" ht="12.75">
      <c r="I68" s="89"/>
    </row>
    <row r="69" ht="12.75">
      <c r="I69" s="89"/>
    </row>
    <row r="70" ht="12.75">
      <c r="I70" s="89"/>
    </row>
    <row r="71" ht="12.75">
      <c r="I71" s="89"/>
    </row>
    <row r="72" ht="12.75">
      <c r="I72" s="89"/>
    </row>
    <row r="73" ht="12.75">
      <c r="I73" s="89"/>
    </row>
    <row r="74" ht="12.75">
      <c r="I74" s="89"/>
    </row>
    <row r="75" ht="12.75">
      <c r="I75" s="89"/>
    </row>
    <row r="76" ht="12.75">
      <c r="I76" s="89"/>
    </row>
    <row r="77" ht="12.75">
      <c r="I77" s="89"/>
    </row>
    <row r="78" ht="12.75">
      <c r="I78" s="89"/>
    </row>
    <row r="79" ht="12.75">
      <c r="I79" s="89"/>
    </row>
    <row r="80" ht="12.75">
      <c r="I80" s="89"/>
    </row>
    <row r="81" ht="12.75">
      <c r="I81" s="89"/>
    </row>
    <row r="82" ht="12.75">
      <c r="I82" s="89"/>
    </row>
    <row r="83" ht="12.75">
      <c r="I83" s="89"/>
    </row>
    <row r="84" ht="12.75">
      <c r="I84" s="89"/>
    </row>
    <row r="85" ht="12.75">
      <c r="I85" s="89"/>
    </row>
    <row r="86" ht="12.75">
      <c r="I86" s="89"/>
    </row>
    <row r="87" ht="12.75">
      <c r="I87" s="89"/>
    </row>
    <row r="88" ht="12.75">
      <c r="I88" s="89"/>
    </row>
    <row r="89" ht="12.75">
      <c r="I89" s="89"/>
    </row>
    <row r="90" ht="12.75">
      <c r="I90" s="89"/>
    </row>
    <row r="91" ht="12.75">
      <c r="I91" s="89"/>
    </row>
    <row r="92" ht="12.75">
      <c r="I92" s="89"/>
    </row>
    <row r="93" ht="12.75">
      <c r="I93" s="89"/>
    </row>
    <row r="94" ht="12.75">
      <c r="I94" s="89"/>
    </row>
    <row r="95" ht="12.75">
      <c r="I95" s="89"/>
    </row>
    <row r="96" ht="12.75">
      <c r="I96" s="89"/>
    </row>
    <row r="97" ht="12.75">
      <c r="I97" s="89"/>
    </row>
    <row r="98" ht="12.75">
      <c r="I98" s="89"/>
    </row>
    <row r="99" ht="12.75">
      <c r="I99" s="89"/>
    </row>
    <row r="100" ht="12.75">
      <c r="I100" s="89"/>
    </row>
    <row r="101" ht="12.75">
      <c r="I101" s="89"/>
    </row>
    <row r="102" ht="12.75">
      <c r="I102" s="89"/>
    </row>
    <row r="103" ht="12.75">
      <c r="I103" s="89"/>
    </row>
    <row r="104" ht="12.75">
      <c r="I104" s="89"/>
    </row>
    <row r="105" ht="12.75">
      <c r="I105" s="89"/>
    </row>
    <row r="106" ht="12.75">
      <c r="I106" s="89"/>
    </row>
    <row r="107" ht="12.75">
      <c r="I107" s="89"/>
    </row>
    <row r="108" ht="12.75">
      <c r="I108" s="89"/>
    </row>
    <row r="109" ht="12.75">
      <c r="I109" s="89"/>
    </row>
    <row r="110" ht="12.75">
      <c r="I110" s="89"/>
    </row>
    <row r="111" ht="12.75">
      <c r="I111" s="89"/>
    </row>
    <row r="112" ht="12.75">
      <c r="I112" s="89"/>
    </row>
    <row r="113" ht="12.75">
      <c r="I113" s="89"/>
    </row>
    <row r="114" ht="12.75">
      <c r="I114" s="89"/>
    </row>
    <row r="115" ht="12.75">
      <c r="I115" s="89"/>
    </row>
    <row r="116" ht="12.75">
      <c r="I116" s="89"/>
    </row>
    <row r="117" ht="12.75">
      <c r="I117" s="89"/>
    </row>
    <row r="118" ht="12.75">
      <c r="I118" s="89"/>
    </row>
    <row r="119" ht="12.75">
      <c r="I119" s="89"/>
    </row>
    <row r="120" ht="12.75">
      <c r="I120" s="89"/>
    </row>
    <row r="121" ht="12.75">
      <c r="I121" s="89"/>
    </row>
    <row r="122" ht="12.75">
      <c r="I122" s="89"/>
    </row>
    <row r="123" ht="12.75">
      <c r="I123" s="89"/>
    </row>
    <row r="124" ht="12.75">
      <c r="I124" s="89"/>
    </row>
    <row r="125" ht="12.75">
      <c r="I125" s="89"/>
    </row>
    <row r="126" ht="12.75">
      <c r="I126" s="89"/>
    </row>
    <row r="127" ht="12.75">
      <c r="I127" s="89"/>
    </row>
    <row r="128" ht="12.75">
      <c r="I128" s="89"/>
    </row>
    <row r="129" ht="12.75">
      <c r="I129" s="89"/>
    </row>
    <row r="130" ht="12.75">
      <c r="I130" s="89"/>
    </row>
    <row r="131" ht="12.75">
      <c r="I131" s="89"/>
    </row>
    <row r="132" ht="12.75">
      <c r="I132" s="89"/>
    </row>
    <row r="133" ht="12.75">
      <c r="I133" s="89"/>
    </row>
    <row r="134" ht="12.75">
      <c r="I134" s="89"/>
    </row>
    <row r="135" ht="12.75">
      <c r="I135" s="89"/>
    </row>
    <row r="136" ht="12.75">
      <c r="I136" s="89"/>
    </row>
    <row r="137" ht="12.75">
      <c r="I137" s="89"/>
    </row>
    <row r="138" ht="12.75">
      <c r="I138" s="89"/>
    </row>
    <row r="139" ht="12.75">
      <c r="I139" s="89"/>
    </row>
    <row r="140" ht="12.75">
      <c r="I140" s="89"/>
    </row>
    <row r="141" ht="12.75">
      <c r="I141" s="89"/>
    </row>
    <row r="142" ht="12.75">
      <c r="I142" s="89"/>
    </row>
    <row r="143" ht="12.75">
      <c r="I143" s="89"/>
    </row>
    <row r="144" ht="12.75">
      <c r="I144" s="89"/>
    </row>
    <row r="145" ht="12.75">
      <c r="I145" s="89"/>
    </row>
    <row r="146" ht="12.75">
      <c r="I146" s="89"/>
    </row>
    <row r="147" ht="12.75">
      <c r="I147" s="89"/>
    </row>
    <row r="148" ht="12.75">
      <c r="I148" s="89"/>
    </row>
    <row r="149" ht="12.75">
      <c r="I149" s="89"/>
    </row>
    <row r="150" ht="12.75">
      <c r="I150" s="89"/>
    </row>
    <row r="151" ht="12.75">
      <c r="I151" s="89"/>
    </row>
    <row r="152" ht="12.75">
      <c r="I152" s="89"/>
    </row>
    <row r="153" ht="12.75">
      <c r="I153" s="89"/>
    </row>
    <row r="154" ht="12.75">
      <c r="I154" s="89"/>
    </row>
    <row r="155" ht="12.75">
      <c r="I155" s="89"/>
    </row>
    <row r="156" ht="12.75">
      <c r="I156" s="89"/>
    </row>
    <row r="157" ht="12.75">
      <c r="I157" s="89"/>
    </row>
    <row r="158" ht="12.75">
      <c r="I158" s="89"/>
    </row>
    <row r="159" ht="12.75">
      <c r="I159" s="89"/>
    </row>
    <row r="160" ht="12.75">
      <c r="I160" s="89"/>
    </row>
    <row r="161" ht="12.75">
      <c r="I161" s="89"/>
    </row>
    <row r="162" ht="12.75">
      <c r="I162" s="89"/>
    </row>
    <row r="163" ht="12.75">
      <c r="I163" s="89"/>
    </row>
    <row r="164" ht="12.75">
      <c r="I164" s="89"/>
    </row>
    <row r="165" ht="12.75">
      <c r="I165" s="89"/>
    </row>
    <row r="166" ht="12.75">
      <c r="I166" s="89"/>
    </row>
    <row r="167" ht="12.75">
      <c r="I167" s="89"/>
    </row>
    <row r="168" ht="12.75">
      <c r="I168" s="89"/>
    </row>
    <row r="169" ht="12.75">
      <c r="I169" s="89"/>
    </row>
    <row r="170" ht="12.75">
      <c r="I170" s="89"/>
    </row>
    <row r="171" ht="12.75">
      <c r="I171" s="89"/>
    </row>
    <row r="172" ht="12.75">
      <c r="I172" s="89"/>
    </row>
    <row r="173" ht="12.75">
      <c r="I173" s="89"/>
    </row>
    <row r="174" ht="12.75">
      <c r="I174" s="89"/>
    </row>
    <row r="175" ht="12.75">
      <c r="I175" s="89"/>
    </row>
    <row r="176" ht="12.75">
      <c r="I176" s="89"/>
    </row>
    <row r="177" ht="12.75">
      <c r="I177" s="89"/>
    </row>
    <row r="178" ht="12.75">
      <c r="I178" s="89"/>
    </row>
    <row r="179" ht="12.75">
      <c r="I179" s="89"/>
    </row>
    <row r="180" ht="12.75">
      <c r="I180" s="89"/>
    </row>
    <row r="181" ht="12.75">
      <c r="I181" s="89"/>
    </row>
    <row r="182" ht="12.75">
      <c r="I182" s="89"/>
    </row>
    <row r="183" ht="12.75">
      <c r="I183" s="89"/>
    </row>
    <row r="184" ht="12.75">
      <c r="I184" s="89"/>
    </row>
    <row r="185" ht="12.75">
      <c r="I185" s="89"/>
    </row>
    <row r="186" ht="12.75">
      <c r="I186" s="89"/>
    </row>
    <row r="187" ht="12.75">
      <c r="I187" s="89"/>
    </row>
    <row r="188" ht="12.75">
      <c r="I188" s="89"/>
    </row>
    <row r="189" ht="12.75">
      <c r="I189" s="89"/>
    </row>
    <row r="190" ht="12.75">
      <c r="I190" s="89"/>
    </row>
    <row r="191" ht="12.75">
      <c r="I191" s="89"/>
    </row>
    <row r="192" ht="12.75">
      <c r="I192" s="89"/>
    </row>
    <row r="193" ht="12.75">
      <c r="I193" s="89"/>
    </row>
    <row r="194" ht="12.75">
      <c r="I194" s="89"/>
    </row>
    <row r="195" ht="12.75">
      <c r="I195" s="89"/>
    </row>
    <row r="196" ht="12.75">
      <c r="I196" s="89"/>
    </row>
    <row r="197" ht="12.75">
      <c r="I197" s="89"/>
    </row>
    <row r="198" ht="12.75">
      <c r="I198" s="89"/>
    </row>
    <row r="199" ht="12.75">
      <c r="I199" s="89"/>
    </row>
    <row r="200" ht="12.75">
      <c r="I200" s="89"/>
    </row>
    <row r="201" ht="12.75">
      <c r="I201" s="89"/>
    </row>
    <row r="202" ht="12.75">
      <c r="I202" s="89"/>
    </row>
    <row r="203" ht="12.75">
      <c r="I203" s="89"/>
    </row>
    <row r="204" ht="12.75">
      <c r="I204" s="89"/>
    </row>
    <row r="205" ht="12.75">
      <c r="I205" s="89"/>
    </row>
    <row r="206" ht="12.75">
      <c r="I206" s="89"/>
    </row>
    <row r="207" ht="12.75">
      <c r="I207" s="89"/>
    </row>
    <row r="208" ht="12.75">
      <c r="I208" s="89"/>
    </row>
    <row r="209" ht="12.75">
      <c r="I209" s="89"/>
    </row>
    <row r="210" ht="12.75">
      <c r="I210" s="89"/>
    </row>
    <row r="211" ht="12.75">
      <c r="I211" s="89"/>
    </row>
    <row r="212" ht="12.75">
      <c r="I212" s="89"/>
    </row>
    <row r="213" ht="12.75">
      <c r="I213" s="89"/>
    </row>
    <row r="214" ht="12.75">
      <c r="I214" s="89"/>
    </row>
    <row r="215" ht="12.75">
      <c r="I215" s="89"/>
    </row>
    <row r="216" ht="12.75">
      <c r="I216" s="89"/>
    </row>
    <row r="217" ht="12.75">
      <c r="I217" s="89"/>
    </row>
    <row r="218" ht="12.75">
      <c r="I218" s="89"/>
    </row>
    <row r="219" ht="12.75">
      <c r="I219" s="89"/>
    </row>
    <row r="220" ht="12.75">
      <c r="I220" s="89"/>
    </row>
    <row r="221" ht="12.75">
      <c r="I221" s="89"/>
    </row>
    <row r="222" ht="12.75">
      <c r="I222" s="89"/>
    </row>
    <row r="223" ht="12.75">
      <c r="I223" s="89"/>
    </row>
    <row r="224" ht="12.75">
      <c r="I224" s="89"/>
    </row>
    <row r="225" ht="12.75">
      <c r="I225" s="89"/>
    </row>
    <row r="226" ht="12.75">
      <c r="I226" s="89"/>
    </row>
    <row r="227" ht="12.75">
      <c r="I227" s="89"/>
    </row>
    <row r="228" ht="12.75">
      <c r="I228" s="89"/>
    </row>
    <row r="229" ht="12.75">
      <c r="I229" s="89"/>
    </row>
    <row r="230" ht="12.75">
      <c r="I230" s="89"/>
    </row>
    <row r="231" ht="12.75">
      <c r="I231" s="89"/>
    </row>
    <row r="232" ht="12.75">
      <c r="I232" s="89"/>
    </row>
    <row r="233" ht="12.75">
      <c r="I233" s="89"/>
    </row>
    <row r="234" ht="12.75">
      <c r="I234" s="89"/>
    </row>
    <row r="235" ht="12.75">
      <c r="I235" s="89"/>
    </row>
    <row r="236" ht="12.75">
      <c r="I236" s="89"/>
    </row>
    <row r="237" ht="12.75">
      <c r="I237" s="89"/>
    </row>
    <row r="238" ht="12.75">
      <c r="I238" s="89"/>
    </row>
    <row r="239" ht="12.75">
      <c r="I239" s="89"/>
    </row>
    <row r="240" ht="12.75">
      <c r="I240" s="89"/>
    </row>
    <row r="241" ht="12.75">
      <c r="I241" s="89"/>
    </row>
    <row r="242" ht="12.75">
      <c r="I242" s="89"/>
    </row>
    <row r="243" ht="12.75">
      <c r="I243" s="89"/>
    </row>
    <row r="244" ht="12.75">
      <c r="I244" s="89"/>
    </row>
    <row r="245" ht="12.75">
      <c r="I245" s="89"/>
    </row>
    <row r="246" ht="12.75">
      <c r="I246" s="89"/>
    </row>
    <row r="247" ht="12.75">
      <c r="I247" s="89"/>
    </row>
    <row r="248" ht="12.75">
      <c r="I248" s="89"/>
    </row>
    <row r="249" ht="12.75">
      <c r="I249" s="89"/>
    </row>
    <row r="250" ht="12.75">
      <c r="I250" s="89"/>
    </row>
    <row r="251" ht="12.75">
      <c r="I251" s="89"/>
    </row>
    <row r="252" ht="12.75">
      <c r="I252" s="89"/>
    </row>
    <row r="253" ht="12.75">
      <c r="I253" s="89"/>
    </row>
    <row r="254" ht="12.75">
      <c r="I254" s="89"/>
    </row>
    <row r="255" ht="12.75">
      <c r="I255" s="89"/>
    </row>
    <row r="256" ht="12.75">
      <c r="I256" s="89"/>
    </row>
    <row r="257" ht="12.75">
      <c r="I257" s="89"/>
    </row>
    <row r="258" ht="12.75">
      <c r="I258" s="89"/>
    </row>
    <row r="259" ht="12.75">
      <c r="I259" s="89"/>
    </row>
    <row r="260" ht="12.75">
      <c r="I260" s="89"/>
    </row>
    <row r="261" ht="12.75">
      <c r="I261" s="89"/>
    </row>
    <row r="262" ht="12.75">
      <c r="I262" s="89"/>
    </row>
    <row r="263" ht="12.75">
      <c r="I263" s="89"/>
    </row>
    <row r="264" ht="12.75">
      <c r="I264" s="89"/>
    </row>
    <row r="265" ht="12.75">
      <c r="I265" s="89"/>
    </row>
    <row r="266" ht="12.75">
      <c r="I266" s="89"/>
    </row>
    <row r="267" ht="12.75">
      <c r="I267" s="89"/>
    </row>
    <row r="268" ht="12.75">
      <c r="I268" s="89"/>
    </row>
    <row r="269" ht="12.75">
      <c r="I269" s="89"/>
    </row>
    <row r="270" ht="12.75">
      <c r="I270" s="89"/>
    </row>
    <row r="271" ht="12.75">
      <c r="I271" s="89"/>
    </row>
    <row r="272" ht="12.75">
      <c r="I272" s="89"/>
    </row>
    <row r="273" ht="12.75">
      <c r="I273" s="89"/>
    </row>
    <row r="274" ht="12.75">
      <c r="I274" s="89"/>
    </row>
    <row r="275" ht="12.75">
      <c r="I275" s="89"/>
    </row>
    <row r="276" ht="12.75">
      <c r="I276" s="89"/>
    </row>
    <row r="277" ht="12.75">
      <c r="I277" s="89"/>
    </row>
    <row r="278" ht="12.75">
      <c r="I278" s="89"/>
    </row>
    <row r="279" ht="12.75">
      <c r="I279" s="89"/>
    </row>
    <row r="280" ht="12.75">
      <c r="I280" s="89"/>
    </row>
    <row r="281" ht="12.75">
      <c r="I281" s="89"/>
    </row>
    <row r="282" ht="12.75">
      <c r="I282" s="89"/>
    </row>
    <row r="283" ht="12.75">
      <c r="I283" s="89"/>
    </row>
    <row r="284" ht="12.75">
      <c r="I284" s="89"/>
    </row>
    <row r="285" ht="12.75">
      <c r="I285" s="89"/>
    </row>
    <row r="286" ht="12.75">
      <c r="I286" s="89"/>
    </row>
    <row r="287" ht="12.75">
      <c r="I287" s="89"/>
    </row>
    <row r="288" ht="12.75">
      <c r="I288" s="89"/>
    </row>
    <row r="289" ht="12.75">
      <c r="I289" s="89"/>
    </row>
    <row r="290" ht="12.75">
      <c r="I290" s="89"/>
    </row>
    <row r="291" ht="12.75">
      <c r="I291" s="89"/>
    </row>
    <row r="292" ht="12.75">
      <c r="I292" s="89"/>
    </row>
    <row r="293" ht="12.75">
      <c r="I293" s="89"/>
    </row>
    <row r="294" ht="12.75">
      <c r="I294" s="89"/>
    </row>
    <row r="295" ht="12.75">
      <c r="I295" s="89"/>
    </row>
    <row r="296" ht="12.75">
      <c r="I296" s="89"/>
    </row>
    <row r="297" ht="12.75">
      <c r="I297" s="89"/>
    </row>
    <row r="298" ht="12.75">
      <c r="I298" s="89"/>
    </row>
    <row r="299" ht="12.75">
      <c r="I299" s="89"/>
    </row>
    <row r="300" ht="12.75">
      <c r="I300" s="89"/>
    </row>
    <row r="301" ht="12.75">
      <c r="I301" s="89"/>
    </row>
    <row r="302" ht="12.75">
      <c r="I302" s="89"/>
    </row>
    <row r="303" ht="12.75">
      <c r="I303" s="89"/>
    </row>
    <row r="304" ht="12.75">
      <c r="I304" s="89"/>
    </row>
    <row r="305" ht="12.75">
      <c r="I305" s="89"/>
    </row>
    <row r="306" ht="12.75">
      <c r="I306" s="89"/>
    </row>
    <row r="307" ht="12.75">
      <c r="I307" s="89"/>
    </row>
    <row r="308" ht="12.75">
      <c r="I308" s="89"/>
    </row>
    <row r="309" ht="12.75">
      <c r="I309" s="89"/>
    </row>
    <row r="310" ht="12.75">
      <c r="I310" s="89"/>
    </row>
    <row r="311" ht="12.75">
      <c r="I311" s="89"/>
    </row>
    <row r="312" ht="12.75">
      <c r="I312" s="89"/>
    </row>
    <row r="313" ht="12.75">
      <c r="I313" s="89"/>
    </row>
    <row r="314" ht="12.75">
      <c r="I314" s="89"/>
    </row>
    <row r="315" ht="12.75">
      <c r="I315" s="89"/>
    </row>
    <row r="316" ht="12.75">
      <c r="I316" s="89"/>
    </row>
    <row r="317" ht="12.75">
      <c r="I317" s="89"/>
    </row>
    <row r="318" ht="12.75">
      <c r="I318" s="89"/>
    </row>
    <row r="319" ht="12.75">
      <c r="I319" s="89"/>
    </row>
    <row r="320" ht="12.75">
      <c r="I320" s="89"/>
    </row>
    <row r="321" ht="12.75">
      <c r="I321" s="89"/>
    </row>
    <row r="322" ht="12.75">
      <c r="I322" s="89"/>
    </row>
    <row r="323" ht="12.75">
      <c r="I323" s="89"/>
    </row>
    <row r="324" ht="12.75">
      <c r="I324" s="89"/>
    </row>
    <row r="325" ht="12.75">
      <c r="I325" s="89"/>
    </row>
    <row r="326" ht="12.75">
      <c r="I326" s="89"/>
    </row>
    <row r="327" ht="12.75">
      <c r="I327" s="89"/>
    </row>
    <row r="328" ht="12.75">
      <c r="I328" s="89"/>
    </row>
    <row r="329" ht="12.75">
      <c r="I329" s="89"/>
    </row>
    <row r="330" ht="12.75">
      <c r="I330" s="89"/>
    </row>
    <row r="331" ht="12.75">
      <c r="I331" s="89"/>
    </row>
    <row r="332" ht="12.75">
      <c r="I332" s="89"/>
    </row>
    <row r="333" ht="12.75">
      <c r="I333" s="89"/>
    </row>
    <row r="334" ht="12.75">
      <c r="I334" s="89"/>
    </row>
    <row r="335" ht="12.75">
      <c r="I335" s="89"/>
    </row>
    <row r="336" ht="12.75">
      <c r="I336" s="89"/>
    </row>
    <row r="337" ht="12.75">
      <c r="I337" s="89"/>
    </row>
    <row r="338" ht="12.75">
      <c r="I338" s="89"/>
    </row>
    <row r="339" ht="12.75">
      <c r="I339" s="89"/>
    </row>
    <row r="340" ht="12.75">
      <c r="I340" s="89"/>
    </row>
    <row r="341" ht="12.75">
      <c r="I341" s="89"/>
    </row>
    <row r="342" ht="12.75">
      <c r="I342" s="89"/>
    </row>
    <row r="343" ht="12.75">
      <c r="I343" s="89"/>
    </row>
    <row r="344" ht="12.75">
      <c r="I344" s="89"/>
    </row>
    <row r="345" ht="12.75">
      <c r="I345" s="89"/>
    </row>
    <row r="346" ht="12.75">
      <c r="I346" s="89"/>
    </row>
    <row r="347" ht="12.75">
      <c r="I347" s="89"/>
    </row>
    <row r="348" ht="12.75">
      <c r="I348" s="89"/>
    </row>
    <row r="349" ht="12.75">
      <c r="I349" s="89"/>
    </row>
    <row r="350" ht="12.75">
      <c r="I350" s="89"/>
    </row>
    <row r="351" ht="12.75">
      <c r="I351" s="89"/>
    </row>
    <row r="352" ht="12.75">
      <c r="I352" s="89"/>
    </row>
    <row r="353" ht="12.75">
      <c r="I353" s="89"/>
    </row>
    <row r="354" ht="12.75">
      <c r="I354" s="89"/>
    </row>
    <row r="355" ht="12.75">
      <c r="I355" s="89"/>
    </row>
    <row r="356" ht="12.75">
      <c r="I356" s="89"/>
    </row>
    <row r="357" ht="12.75">
      <c r="I357" s="89"/>
    </row>
    <row r="358" ht="12.75">
      <c r="I358" s="89"/>
    </row>
    <row r="359" ht="12.75">
      <c r="I359" s="89"/>
    </row>
    <row r="360" ht="12.75">
      <c r="I360" s="89"/>
    </row>
    <row r="361" ht="12.75">
      <c r="I361" s="89"/>
    </row>
    <row r="362" ht="12.75">
      <c r="I362" s="89"/>
    </row>
    <row r="363" ht="12.75">
      <c r="I363" s="89"/>
    </row>
    <row r="364" ht="12.75">
      <c r="I364" s="89"/>
    </row>
    <row r="365" ht="12.75">
      <c r="I365" s="89"/>
    </row>
    <row r="366" ht="12.75">
      <c r="I366" s="89"/>
    </row>
    <row r="367" ht="12.75">
      <c r="I367" s="89"/>
    </row>
    <row r="368" ht="12.75">
      <c r="I368" s="89"/>
    </row>
    <row r="369" ht="12.75">
      <c r="I369" s="89"/>
    </row>
    <row r="370" ht="12.75">
      <c r="I370" s="89"/>
    </row>
    <row r="371" ht="12.75">
      <c r="I371" s="89"/>
    </row>
    <row r="372" ht="12.75">
      <c r="I372" s="89"/>
    </row>
    <row r="373" ht="12.75">
      <c r="I373" s="89"/>
    </row>
    <row r="374" ht="12.75">
      <c r="I374" s="89"/>
    </row>
    <row r="375" ht="12.75">
      <c r="I375" s="89"/>
    </row>
    <row r="376" ht="12.75">
      <c r="I376" s="89"/>
    </row>
    <row r="377" ht="12.75">
      <c r="I377" s="89"/>
    </row>
    <row r="378" ht="12.75">
      <c r="I378" s="89"/>
    </row>
    <row r="379" ht="12.75">
      <c r="I379" s="89"/>
    </row>
    <row r="380" ht="12.75">
      <c r="I380" s="89"/>
    </row>
    <row r="381" ht="12.75">
      <c r="I381" s="89"/>
    </row>
    <row r="382" ht="12.75">
      <c r="I382" s="89"/>
    </row>
    <row r="383" ht="12.75">
      <c r="I383" s="89"/>
    </row>
    <row r="384" ht="12.75">
      <c r="I384" s="89"/>
    </row>
    <row r="385" ht="12.75">
      <c r="I385" s="89"/>
    </row>
    <row r="386" ht="12.75">
      <c r="I386" s="89"/>
    </row>
    <row r="387" ht="12.75">
      <c r="I387" s="89"/>
    </row>
    <row r="388" ht="12.75">
      <c r="I388" s="89"/>
    </row>
    <row r="389" ht="12.75">
      <c r="I389" s="89"/>
    </row>
    <row r="390" ht="12.75">
      <c r="I390" s="89"/>
    </row>
    <row r="391" ht="12.75">
      <c r="I391" s="89"/>
    </row>
    <row r="392" ht="12.75">
      <c r="I392" s="89"/>
    </row>
    <row r="393" ht="12.75">
      <c r="I393" s="89"/>
    </row>
    <row r="394" ht="12.75">
      <c r="I394" s="89"/>
    </row>
    <row r="395" ht="12.75">
      <c r="I395" s="89"/>
    </row>
    <row r="396" ht="12.75">
      <c r="I396" s="89"/>
    </row>
    <row r="397" ht="12.75">
      <c r="I397" s="89"/>
    </row>
    <row r="398" ht="12.75">
      <c r="I398" s="89"/>
    </row>
    <row r="399" ht="12.75">
      <c r="I399" s="89"/>
    </row>
    <row r="400" ht="12.75">
      <c r="I400" s="89"/>
    </row>
    <row r="401" ht="12.75">
      <c r="I401" s="89"/>
    </row>
    <row r="402" ht="12.75">
      <c r="I402" s="89"/>
    </row>
    <row r="403" ht="12.75">
      <c r="I403" s="89"/>
    </row>
    <row r="404" ht="12.75">
      <c r="I404" s="89"/>
    </row>
    <row r="405" ht="12.75">
      <c r="I405" s="89"/>
    </row>
    <row r="406" ht="12.75">
      <c r="I406" s="89"/>
    </row>
    <row r="407" ht="12.75">
      <c r="I407" s="89"/>
    </row>
    <row r="408" ht="12.75">
      <c r="I408" s="89"/>
    </row>
    <row r="409" ht="12.75">
      <c r="I409" s="89"/>
    </row>
    <row r="410" ht="12.75">
      <c r="I410" s="89"/>
    </row>
    <row r="411" ht="12.75">
      <c r="I411" s="89"/>
    </row>
    <row r="412" ht="12.75">
      <c r="I412" s="89"/>
    </row>
    <row r="413" ht="12.75">
      <c r="I413" s="89"/>
    </row>
    <row r="414" ht="12.75">
      <c r="I414" s="89"/>
    </row>
    <row r="415" ht="12.75">
      <c r="I415" s="89"/>
    </row>
    <row r="416" ht="12.75">
      <c r="I416" s="89"/>
    </row>
    <row r="417" ht="12.75">
      <c r="I417" s="89"/>
    </row>
    <row r="418" ht="12.75">
      <c r="I418" s="89"/>
    </row>
    <row r="419" ht="12.75">
      <c r="I419" s="89"/>
    </row>
    <row r="420" ht="12.75">
      <c r="I420" s="89"/>
    </row>
    <row r="421" ht="12.75">
      <c r="I421" s="89"/>
    </row>
    <row r="422" ht="12.75">
      <c r="I422" s="89"/>
    </row>
    <row r="423" ht="12.75">
      <c r="I423" s="89"/>
    </row>
    <row r="424" ht="12.75">
      <c r="I424" s="89"/>
    </row>
    <row r="425" ht="12.75">
      <c r="I425" s="89"/>
    </row>
    <row r="426" ht="12.75">
      <c r="I426" s="89"/>
    </row>
    <row r="427" ht="12.75">
      <c r="I427" s="89"/>
    </row>
    <row r="428" ht="12.75">
      <c r="I428" s="89"/>
    </row>
    <row r="429" ht="12.75">
      <c r="I429" s="89"/>
    </row>
    <row r="430" ht="12.75">
      <c r="I430" s="89"/>
    </row>
    <row r="431" ht="12.75">
      <c r="I431" s="89"/>
    </row>
    <row r="432" ht="12.75">
      <c r="I432" s="89"/>
    </row>
    <row r="433" ht="12.75">
      <c r="I433" s="89"/>
    </row>
    <row r="434" ht="12.75">
      <c r="I434" s="89"/>
    </row>
    <row r="435" ht="12.75">
      <c r="I435" s="89"/>
    </row>
    <row r="436" ht="12.75">
      <c r="I436" s="89"/>
    </row>
    <row r="437" ht="12.75">
      <c r="I437" s="89"/>
    </row>
    <row r="438" ht="12.75">
      <c r="I438" s="89"/>
    </row>
    <row r="439" ht="12.75">
      <c r="I439" s="89"/>
    </row>
    <row r="440" ht="12.75">
      <c r="I440" s="89"/>
    </row>
    <row r="441" ht="12.75">
      <c r="I441" s="89"/>
    </row>
    <row r="442" ht="12.75">
      <c r="I442" s="89"/>
    </row>
    <row r="443" ht="12.75">
      <c r="I443" s="89"/>
    </row>
    <row r="444" ht="12.75">
      <c r="I444" s="89"/>
    </row>
    <row r="445" ht="12.75">
      <c r="I445" s="89"/>
    </row>
    <row r="446" ht="12.75">
      <c r="I446" s="89"/>
    </row>
    <row r="447" ht="12.75">
      <c r="I447" s="89"/>
    </row>
    <row r="448" ht="12.75">
      <c r="I448" s="89"/>
    </row>
    <row r="449" ht="12.75">
      <c r="I449" s="89"/>
    </row>
    <row r="450" ht="12.75">
      <c r="I450" s="89"/>
    </row>
    <row r="451" ht="12.75">
      <c r="I451" s="89"/>
    </row>
    <row r="452" ht="12.75">
      <c r="I452" s="89"/>
    </row>
    <row r="453" ht="12.75">
      <c r="I453" s="89"/>
    </row>
    <row r="454" ht="12.75">
      <c r="I454" s="89"/>
    </row>
    <row r="455" ht="12.75">
      <c r="I455" s="89"/>
    </row>
    <row r="456" ht="12.75">
      <c r="I456" s="89"/>
    </row>
    <row r="457" ht="12.75">
      <c r="I457" s="89"/>
    </row>
    <row r="458" ht="12.75">
      <c r="I458" s="89"/>
    </row>
    <row r="459" ht="12.75">
      <c r="I459" s="89"/>
    </row>
    <row r="460" ht="12.75">
      <c r="I460" s="89"/>
    </row>
    <row r="461" ht="12.75">
      <c r="I461" s="89"/>
    </row>
    <row r="462" ht="12.75">
      <c r="I462" s="89"/>
    </row>
    <row r="463" ht="12.75">
      <c r="I463" s="89"/>
    </row>
    <row r="464" ht="12.75">
      <c r="I464" s="89"/>
    </row>
    <row r="465" ht="12.75">
      <c r="I465" s="89"/>
    </row>
    <row r="466" ht="12.75">
      <c r="I466" s="89"/>
    </row>
    <row r="467" ht="12.75">
      <c r="I467" s="89"/>
    </row>
    <row r="468" ht="12.75">
      <c r="I468" s="89"/>
    </row>
    <row r="469" ht="12.75">
      <c r="I469" s="89"/>
    </row>
    <row r="470" ht="12.75">
      <c r="I470" s="89"/>
    </row>
    <row r="471" ht="12.75">
      <c r="I471" s="89"/>
    </row>
    <row r="472" ht="12.75">
      <c r="I472" s="89"/>
    </row>
    <row r="473" ht="12.75">
      <c r="I473" s="89"/>
    </row>
    <row r="474" ht="12.75">
      <c r="I474" s="89"/>
    </row>
    <row r="475" ht="12.75">
      <c r="I475" s="89"/>
    </row>
    <row r="476" ht="12.75">
      <c r="I476" s="89"/>
    </row>
    <row r="477" ht="12.75">
      <c r="I477" s="89"/>
    </row>
    <row r="478" ht="12.75">
      <c r="I478" s="89"/>
    </row>
    <row r="479" ht="12.75">
      <c r="I479" s="89"/>
    </row>
    <row r="480" ht="12.75">
      <c r="I480" s="89"/>
    </row>
    <row r="481" ht="12.75">
      <c r="I481" s="89"/>
    </row>
    <row r="482" ht="12.75">
      <c r="I482" s="89"/>
    </row>
    <row r="483" ht="12.75">
      <c r="I483" s="89"/>
    </row>
    <row r="484" ht="12.75">
      <c r="I484" s="89"/>
    </row>
    <row r="485" ht="12.75">
      <c r="I485" s="89"/>
    </row>
    <row r="486" ht="12.75">
      <c r="I486" s="89"/>
    </row>
    <row r="487" ht="12.75">
      <c r="I487" s="89"/>
    </row>
    <row r="488" ht="12.75">
      <c r="I488" s="89"/>
    </row>
    <row r="489" ht="12.75">
      <c r="I489" s="89"/>
    </row>
    <row r="490" ht="12.75">
      <c r="I490" s="89"/>
    </row>
    <row r="491" ht="12.75">
      <c r="I491" s="89"/>
    </row>
    <row r="492" ht="12.75">
      <c r="I492" s="89"/>
    </row>
    <row r="493" ht="12.75">
      <c r="I493" s="89"/>
    </row>
    <row r="494" ht="12.75">
      <c r="I494" s="89"/>
    </row>
    <row r="495" ht="12.75">
      <c r="I495" s="89"/>
    </row>
    <row r="496" ht="12.75">
      <c r="I496" s="89"/>
    </row>
    <row r="497" ht="12.75">
      <c r="I497" s="89"/>
    </row>
    <row r="498" ht="12.75">
      <c r="I498" s="89"/>
    </row>
    <row r="499" ht="12.75">
      <c r="I499" s="89"/>
    </row>
    <row r="500" ht="12.75">
      <c r="I500" s="89"/>
    </row>
    <row r="501" ht="12.75">
      <c r="I501" s="89"/>
    </row>
    <row r="502" ht="12.75">
      <c r="I502" s="89"/>
    </row>
    <row r="503" ht="12.75">
      <c r="I503" s="89"/>
    </row>
    <row r="504" ht="12.75">
      <c r="I504" s="89"/>
    </row>
    <row r="505" ht="12.75">
      <c r="I505" s="89"/>
    </row>
    <row r="506" ht="12.75">
      <c r="I506" s="89"/>
    </row>
    <row r="507" ht="12.75">
      <c r="I507" s="89"/>
    </row>
    <row r="508" ht="12.75">
      <c r="I508" s="89"/>
    </row>
    <row r="509" ht="12.75">
      <c r="I509" s="89"/>
    </row>
    <row r="510" ht="12.75">
      <c r="I510" s="89"/>
    </row>
    <row r="511" ht="12.75">
      <c r="I511" s="89"/>
    </row>
    <row r="512" ht="12.75">
      <c r="I512" s="89"/>
    </row>
    <row r="513" ht="12.75">
      <c r="I513" s="89"/>
    </row>
    <row r="514" ht="12.75">
      <c r="I514" s="89"/>
    </row>
    <row r="515" ht="12.75">
      <c r="I515" s="89"/>
    </row>
    <row r="516" ht="12.75">
      <c r="I516" s="89"/>
    </row>
    <row r="517" ht="12.75">
      <c r="I517" s="89"/>
    </row>
    <row r="518" ht="12.75">
      <c r="I518" s="89"/>
    </row>
    <row r="519" ht="12.75">
      <c r="I519" s="89"/>
    </row>
    <row r="520" ht="12.75">
      <c r="I520" s="89"/>
    </row>
    <row r="521" ht="12.75">
      <c r="I521" s="89"/>
    </row>
    <row r="522" ht="12.75">
      <c r="I522" s="89"/>
    </row>
    <row r="523" ht="12.75">
      <c r="I523" s="89"/>
    </row>
    <row r="524" ht="12.75">
      <c r="I524" s="89"/>
    </row>
    <row r="525" ht="12.75">
      <c r="I525" s="89"/>
    </row>
    <row r="526" ht="12.75">
      <c r="I526" s="89"/>
    </row>
    <row r="527" ht="12.75">
      <c r="I527" s="89"/>
    </row>
    <row r="528" ht="12.75">
      <c r="I528" s="89"/>
    </row>
    <row r="529" ht="12.75">
      <c r="I529" s="89"/>
    </row>
    <row r="530" ht="12.75">
      <c r="I530" s="89"/>
    </row>
    <row r="531" ht="12.75">
      <c r="I531" s="89"/>
    </row>
    <row r="532" ht="12.75">
      <c r="I532" s="89"/>
    </row>
    <row r="533" ht="12.75">
      <c r="I533" s="89"/>
    </row>
    <row r="534" ht="12.75">
      <c r="I534" s="89"/>
    </row>
    <row r="535" ht="12.75">
      <c r="I535" s="89"/>
    </row>
    <row r="536" ht="12.75">
      <c r="I536" s="89"/>
    </row>
    <row r="537" ht="12.75">
      <c r="I537" s="89"/>
    </row>
    <row r="538" ht="12.75">
      <c r="I538" s="89"/>
    </row>
    <row r="539" ht="12.75">
      <c r="I539" s="89"/>
    </row>
    <row r="540" ht="12.75">
      <c r="I540" s="89"/>
    </row>
    <row r="541" ht="12.75">
      <c r="I541" s="89"/>
    </row>
    <row r="542" ht="12.75">
      <c r="I542" s="89"/>
    </row>
    <row r="543" ht="12.75">
      <c r="I543" s="89"/>
    </row>
    <row r="544" ht="12.75">
      <c r="I544" s="89"/>
    </row>
    <row r="545" ht="12.75">
      <c r="I545" s="89"/>
    </row>
    <row r="546" ht="12.75">
      <c r="I546" s="89"/>
    </row>
    <row r="547" ht="12.75">
      <c r="I547" s="89"/>
    </row>
    <row r="548" ht="12.75">
      <c r="I548" s="89"/>
    </row>
    <row r="549" ht="12.75">
      <c r="I549" s="89"/>
    </row>
    <row r="550" ht="12.75">
      <c r="I550" s="89"/>
    </row>
    <row r="551" ht="12.75">
      <c r="I551" s="89"/>
    </row>
    <row r="552" ht="12.75">
      <c r="I552" s="89"/>
    </row>
    <row r="553" ht="12.75">
      <c r="I553" s="89"/>
    </row>
    <row r="554" ht="12.75">
      <c r="I554" s="89"/>
    </row>
    <row r="555" ht="12.75">
      <c r="I555" s="89"/>
    </row>
    <row r="556" ht="12.75">
      <c r="I556" s="89"/>
    </row>
    <row r="557" ht="12.75">
      <c r="I557" s="89"/>
    </row>
    <row r="558" ht="12.75">
      <c r="I558" s="89"/>
    </row>
    <row r="559" ht="12.75">
      <c r="I559" s="89"/>
    </row>
    <row r="560" ht="12.75">
      <c r="I560" s="89"/>
    </row>
    <row r="561" ht="12.75">
      <c r="I561" s="89"/>
    </row>
    <row r="562" ht="12.75">
      <c r="I562" s="89"/>
    </row>
    <row r="563" ht="12.75">
      <c r="I563" s="89"/>
    </row>
    <row r="564" ht="12.75">
      <c r="I564" s="89"/>
    </row>
    <row r="565" ht="12.75">
      <c r="I565" s="89"/>
    </row>
    <row r="566" ht="12.75">
      <c r="I566" s="89"/>
    </row>
    <row r="567" ht="12.75">
      <c r="I567" s="89"/>
    </row>
    <row r="568" ht="12.75">
      <c r="I568" s="89"/>
    </row>
    <row r="569" ht="12.75">
      <c r="I569" s="89"/>
    </row>
    <row r="570" ht="12.75">
      <c r="I570" s="89"/>
    </row>
    <row r="571" ht="12.75">
      <c r="I571" s="89"/>
    </row>
    <row r="572" ht="12.75">
      <c r="I572" s="89"/>
    </row>
    <row r="573" ht="12.75">
      <c r="I573" s="89"/>
    </row>
    <row r="574" ht="12.75">
      <c r="I574" s="89"/>
    </row>
    <row r="575" ht="12.75">
      <c r="I575" s="89"/>
    </row>
    <row r="576" ht="12.75">
      <c r="I576" s="89"/>
    </row>
    <row r="577" ht="12.75">
      <c r="I577" s="89"/>
    </row>
    <row r="578" ht="12.75">
      <c r="I578" s="89"/>
    </row>
    <row r="579" ht="12.75">
      <c r="I579" s="89"/>
    </row>
    <row r="580" ht="12.75">
      <c r="I580" s="89"/>
    </row>
    <row r="581" ht="12.75">
      <c r="I581" s="89"/>
    </row>
    <row r="582" ht="12.75">
      <c r="I582" s="89"/>
    </row>
    <row r="583" ht="12.75">
      <c r="I583" s="89"/>
    </row>
    <row r="584" ht="12.75">
      <c r="I584" s="89"/>
    </row>
    <row r="585" ht="12.75">
      <c r="I585" s="89"/>
    </row>
    <row r="586" ht="12.75">
      <c r="I586" s="89"/>
    </row>
    <row r="587" ht="12.75">
      <c r="I587" s="89"/>
    </row>
    <row r="588" ht="12.75">
      <c r="I588" s="89"/>
    </row>
    <row r="589" ht="12.75">
      <c r="I589" s="89"/>
    </row>
    <row r="590" ht="12.75">
      <c r="I590" s="89"/>
    </row>
    <row r="591" ht="12.75">
      <c r="I591" s="89"/>
    </row>
    <row r="592" ht="12.75">
      <c r="I592" s="89"/>
    </row>
    <row r="593" ht="12.75">
      <c r="I593" s="89"/>
    </row>
    <row r="594" ht="12.75">
      <c r="I594" s="89"/>
    </row>
    <row r="595" ht="12.75">
      <c r="I595" s="89"/>
    </row>
    <row r="596" ht="12.75">
      <c r="I596" s="89"/>
    </row>
    <row r="597" ht="12.75">
      <c r="I597" s="89"/>
    </row>
    <row r="598" ht="12.75">
      <c r="I598" s="89"/>
    </row>
    <row r="599" ht="12.75">
      <c r="I599" s="89"/>
    </row>
    <row r="600" ht="12.75">
      <c r="I600" s="89"/>
    </row>
    <row r="601" ht="12.75">
      <c r="I601" s="89"/>
    </row>
    <row r="602" ht="12.75">
      <c r="I602" s="89"/>
    </row>
    <row r="603" ht="12.75">
      <c r="I603" s="89"/>
    </row>
    <row r="604" ht="12.75">
      <c r="I604" s="89"/>
    </row>
    <row r="605" ht="12.75">
      <c r="I605" s="89"/>
    </row>
    <row r="606" ht="12.75">
      <c r="I606" s="89"/>
    </row>
    <row r="607" ht="12.75">
      <c r="I607" s="89"/>
    </row>
    <row r="608" ht="12.75">
      <c r="I608" s="89"/>
    </row>
    <row r="609" ht="12.75">
      <c r="I609" s="89"/>
    </row>
    <row r="610" ht="12.75">
      <c r="I610" s="89"/>
    </row>
    <row r="611" ht="12.75">
      <c r="I611" s="89"/>
    </row>
    <row r="612" ht="12.75">
      <c r="I612" s="89"/>
    </row>
    <row r="613" ht="12.75">
      <c r="I613" s="89"/>
    </row>
    <row r="614" ht="12.75">
      <c r="I614" s="89"/>
    </row>
    <row r="615" ht="12.75">
      <c r="I615" s="89"/>
    </row>
    <row r="616" ht="12.75">
      <c r="I616" s="89"/>
    </row>
    <row r="617" ht="12.75">
      <c r="I617" s="89"/>
    </row>
    <row r="618" ht="12.75">
      <c r="I618" s="89"/>
    </row>
    <row r="619" ht="12.75">
      <c r="I619" s="89"/>
    </row>
    <row r="620" ht="12.75">
      <c r="I620" s="89"/>
    </row>
    <row r="621" ht="12.75">
      <c r="I621" s="89"/>
    </row>
    <row r="622" ht="12.75">
      <c r="I622" s="89"/>
    </row>
    <row r="623" ht="12.75">
      <c r="I623" s="89"/>
    </row>
    <row r="624" ht="12.75">
      <c r="I624" s="89"/>
    </row>
    <row r="625" ht="12.75">
      <c r="I625" s="89"/>
    </row>
    <row r="626" ht="12.75">
      <c r="I626" s="89"/>
    </row>
    <row r="627" ht="12.75">
      <c r="I627" s="89"/>
    </row>
    <row r="628" ht="12.75">
      <c r="I628" s="89"/>
    </row>
    <row r="629" ht="12.75">
      <c r="I629" s="89"/>
    </row>
    <row r="630" ht="12.75">
      <c r="I630" s="89"/>
    </row>
    <row r="631" ht="12.75">
      <c r="I631" s="89"/>
    </row>
    <row r="632" ht="12.75">
      <c r="I632" s="89"/>
    </row>
    <row r="633" ht="12.75">
      <c r="I633" s="89"/>
    </row>
    <row r="634" ht="12.75">
      <c r="I634" s="89"/>
    </row>
    <row r="635" ht="12.75">
      <c r="I635" s="89"/>
    </row>
    <row r="636" ht="12.75">
      <c r="I636" s="89"/>
    </row>
    <row r="637" ht="12.75">
      <c r="I637" s="89"/>
    </row>
    <row r="638" ht="12.75">
      <c r="I638" s="89"/>
    </row>
    <row r="639" ht="12.75">
      <c r="I639" s="89"/>
    </row>
    <row r="640" ht="12.75">
      <c r="I640" s="89"/>
    </row>
    <row r="641" ht="12.75">
      <c r="I641" s="89"/>
    </row>
    <row r="642" ht="12.75">
      <c r="I642" s="89"/>
    </row>
    <row r="643" ht="12.75">
      <c r="I643" s="89"/>
    </row>
    <row r="644" ht="12.75">
      <c r="I644" s="89"/>
    </row>
    <row r="645" ht="12.75">
      <c r="I645" s="89"/>
    </row>
    <row r="646" ht="12.75">
      <c r="I646" s="89"/>
    </row>
    <row r="647" ht="12.75">
      <c r="I647" s="89"/>
    </row>
    <row r="648" ht="12.75">
      <c r="I648" s="89"/>
    </row>
    <row r="649" ht="12.75">
      <c r="I649" s="89"/>
    </row>
    <row r="650" ht="12.75">
      <c r="I650" s="89"/>
    </row>
    <row r="651" ht="12.75">
      <c r="I651" s="89"/>
    </row>
    <row r="652" ht="12.75">
      <c r="I652" s="89"/>
    </row>
    <row r="653" ht="12.75">
      <c r="I653" s="89"/>
    </row>
    <row r="654" ht="12.75">
      <c r="I654" s="89"/>
    </row>
    <row r="655" ht="12.75">
      <c r="I655" s="89"/>
    </row>
    <row r="656" ht="12.75">
      <c r="I656" s="89"/>
    </row>
    <row r="657" ht="12.75">
      <c r="I657" s="89"/>
    </row>
    <row r="658" ht="12.75">
      <c r="I658" s="89"/>
    </row>
    <row r="659" ht="12.75">
      <c r="I659" s="89"/>
    </row>
    <row r="660" ht="12.75">
      <c r="I660" s="89"/>
    </row>
    <row r="661" ht="12.75">
      <c r="I661" s="89"/>
    </row>
    <row r="662" ht="12.75">
      <c r="I662" s="89"/>
    </row>
    <row r="663" ht="12.75">
      <c r="I663" s="89"/>
    </row>
    <row r="664" ht="12.75">
      <c r="I664" s="89"/>
    </row>
    <row r="665" ht="12.75">
      <c r="I665" s="89"/>
    </row>
    <row r="666" ht="12.75">
      <c r="I666" s="89"/>
    </row>
    <row r="667" ht="12.75">
      <c r="I667" s="89"/>
    </row>
    <row r="668" ht="12.75">
      <c r="I668" s="89"/>
    </row>
    <row r="669" ht="12.75">
      <c r="I669" s="89"/>
    </row>
    <row r="670" ht="12.75">
      <c r="I670" s="89"/>
    </row>
    <row r="671" ht="12.75">
      <c r="I671" s="89"/>
    </row>
    <row r="672" ht="12.75">
      <c r="I672" s="89"/>
    </row>
    <row r="673" ht="12.75">
      <c r="I673" s="89"/>
    </row>
    <row r="674" ht="12.75">
      <c r="I674" s="89"/>
    </row>
    <row r="675" ht="12.75">
      <c r="I675" s="89"/>
    </row>
    <row r="676" ht="12.75">
      <c r="I676" s="89"/>
    </row>
    <row r="677" ht="12.75">
      <c r="I677" s="89"/>
    </row>
    <row r="678" ht="12.75">
      <c r="I678" s="89"/>
    </row>
    <row r="679" ht="12.75">
      <c r="I679" s="89"/>
    </row>
    <row r="680" ht="12.75">
      <c r="I680" s="89"/>
    </row>
    <row r="681" ht="12.75">
      <c r="I681" s="89"/>
    </row>
    <row r="682" ht="12.75">
      <c r="I682" s="89"/>
    </row>
    <row r="683" ht="12.75">
      <c r="I683" s="89"/>
    </row>
    <row r="684" ht="12.75">
      <c r="I684" s="89"/>
    </row>
    <row r="685" ht="12.75">
      <c r="I685" s="89"/>
    </row>
    <row r="686" ht="12.75">
      <c r="I686" s="89"/>
    </row>
    <row r="687" ht="12.75">
      <c r="I687" s="89"/>
    </row>
    <row r="688" ht="12.75">
      <c r="I688" s="89"/>
    </row>
    <row r="689" ht="12.75">
      <c r="I689" s="89"/>
    </row>
    <row r="690" ht="12.75">
      <c r="I690" s="89"/>
    </row>
    <row r="691" ht="12.75">
      <c r="I691" s="89"/>
    </row>
    <row r="692" ht="12.75">
      <c r="I692" s="89"/>
    </row>
    <row r="693" ht="12.75">
      <c r="I693" s="89"/>
    </row>
    <row r="694" ht="12.75">
      <c r="I694" s="89"/>
    </row>
    <row r="695" ht="12.75">
      <c r="I695" s="89"/>
    </row>
    <row r="696" ht="12.75">
      <c r="I696" s="89"/>
    </row>
    <row r="697" ht="12.75">
      <c r="I697" s="89"/>
    </row>
    <row r="698" ht="12.75">
      <c r="I698" s="89"/>
    </row>
    <row r="699" ht="12.75">
      <c r="I699" s="89"/>
    </row>
    <row r="700" ht="12.75">
      <c r="I700" s="89"/>
    </row>
    <row r="701" ht="12.75">
      <c r="I701" s="89"/>
    </row>
    <row r="702" ht="12.75">
      <c r="I702" s="89"/>
    </row>
    <row r="703" ht="12.75">
      <c r="I703" s="89"/>
    </row>
    <row r="704" ht="12.75">
      <c r="I704" s="89"/>
    </row>
    <row r="705" ht="12.75">
      <c r="I705" s="89"/>
    </row>
    <row r="706" ht="12.75">
      <c r="I706" s="89"/>
    </row>
    <row r="707" ht="12.75">
      <c r="I707" s="89"/>
    </row>
    <row r="708" ht="12.75">
      <c r="I708" s="89"/>
    </row>
    <row r="709" ht="12.75">
      <c r="I709" s="89"/>
    </row>
    <row r="710" ht="12.75">
      <c r="I710" s="89"/>
    </row>
    <row r="711" ht="12.75">
      <c r="I711" s="89"/>
    </row>
    <row r="712" ht="12.75">
      <c r="I712" s="89"/>
    </row>
    <row r="713" ht="12.75">
      <c r="I713" s="89"/>
    </row>
    <row r="714" ht="12.75">
      <c r="I714" s="89"/>
    </row>
    <row r="715" ht="12.75">
      <c r="I715" s="89"/>
    </row>
    <row r="716" ht="12.75">
      <c r="I716" s="89"/>
    </row>
    <row r="717" ht="12.75">
      <c r="I717" s="89"/>
    </row>
    <row r="718" ht="12.75">
      <c r="I718" s="89"/>
    </row>
    <row r="719" ht="12.75">
      <c r="I719" s="89"/>
    </row>
    <row r="720" ht="12.75">
      <c r="I720" s="89"/>
    </row>
    <row r="721" ht="12.75">
      <c r="I721" s="89"/>
    </row>
    <row r="722" ht="12.75">
      <c r="I722" s="89"/>
    </row>
    <row r="723" ht="12.75">
      <c r="I723" s="89"/>
    </row>
    <row r="724" ht="12.75">
      <c r="I724" s="89"/>
    </row>
    <row r="725" ht="12.75">
      <c r="I725" s="89"/>
    </row>
    <row r="726" ht="12.75">
      <c r="I726" s="89"/>
    </row>
    <row r="727" ht="12.75">
      <c r="I727" s="89"/>
    </row>
    <row r="728" ht="12.75">
      <c r="I728" s="89"/>
    </row>
    <row r="729" ht="12.75">
      <c r="I729" s="89"/>
    </row>
    <row r="730" ht="12.75">
      <c r="I730" s="89"/>
    </row>
    <row r="731" ht="12.75">
      <c r="I731" s="89"/>
    </row>
    <row r="732" ht="12.75">
      <c r="I732" s="89"/>
    </row>
    <row r="733" ht="12.75">
      <c r="I733" s="89"/>
    </row>
    <row r="734" ht="12.75">
      <c r="I734" s="89"/>
    </row>
    <row r="735" ht="12.75">
      <c r="I735" s="89"/>
    </row>
    <row r="736" ht="12.75">
      <c r="I736" s="89"/>
    </row>
    <row r="737" ht="12.75">
      <c r="I737" s="89"/>
    </row>
    <row r="738" ht="12.75">
      <c r="I738" s="89"/>
    </row>
    <row r="739" ht="12.75">
      <c r="I739" s="89"/>
    </row>
    <row r="740" ht="12.75">
      <c r="I740" s="89"/>
    </row>
    <row r="741" ht="12.75">
      <c r="I741" s="89"/>
    </row>
    <row r="742" ht="12.75">
      <c r="I742" s="89"/>
    </row>
    <row r="743" ht="12.75">
      <c r="I743" s="89"/>
    </row>
    <row r="744" ht="12.75">
      <c r="I744" s="89"/>
    </row>
    <row r="745" ht="12.75">
      <c r="I745" s="89"/>
    </row>
    <row r="746" ht="12.75">
      <c r="I746" s="89"/>
    </row>
    <row r="747" ht="12.75">
      <c r="I747" s="89"/>
    </row>
    <row r="748" ht="12.75">
      <c r="I748" s="89"/>
    </row>
    <row r="749" ht="12.75">
      <c r="I749" s="89"/>
    </row>
    <row r="750" ht="12.75">
      <c r="I750" s="89"/>
    </row>
    <row r="751" ht="12.75">
      <c r="I751" s="89"/>
    </row>
    <row r="752" ht="12.75">
      <c r="I752" s="89"/>
    </row>
    <row r="753" ht="12.75">
      <c r="I753" s="89"/>
    </row>
    <row r="754" ht="12.75">
      <c r="I754" s="89"/>
    </row>
    <row r="755" ht="12.75">
      <c r="I755" s="89"/>
    </row>
    <row r="756" ht="12.75">
      <c r="I756" s="89"/>
    </row>
    <row r="757" ht="12.75">
      <c r="I757" s="89"/>
    </row>
    <row r="758" ht="12.75">
      <c r="I758" s="89"/>
    </row>
    <row r="759" ht="12.75">
      <c r="I759" s="89"/>
    </row>
    <row r="760" ht="12.75">
      <c r="I760" s="89"/>
    </row>
    <row r="761" ht="12.75">
      <c r="I761" s="89"/>
    </row>
    <row r="762" ht="12.75">
      <c r="I762" s="89"/>
    </row>
    <row r="763" ht="12.75">
      <c r="I763" s="89"/>
    </row>
    <row r="764" ht="12.75">
      <c r="I764" s="89"/>
    </row>
    <row r="765" ht="12.75">
      <c r="I765" s="89"/>
    </row>
    <row r="766" ht="12.75">
      <c r="I766" s="89"/>
    </row>
    <row r="767" ht="12.75">
      <c r="I767" s="89"/>
    </row>
    <row r="768" ht="12.75">
      <c r="I768" s="89"/>
    </row>
    <row r="769" ht="12.75">
      <c r="I769" s="89"/>
    </row>
    <row r="770" ht="12.75">
      <c r="I770" s="89"/>
    </row>
    <row r="771" ht="12.75">
      <c r="I771" s="89"/>
    </row>
    <row r="772" ht="12.75">
      <c r="I772" s="89"/>
    </row>
    <row r="773" ht="12.75">
      <c r="I773" s="89"/>
    </row>
    <row r="774" ht="12.75">
      <c r="I774" s="89"/>
    </row>
    <row r="775" ht="12.75">
      <c r="I775" s="89"/>
    </row>
    <row r="776" ht="12.75">
      <c r="I776" s="89"/>
    </row>
    <row r="777" ht="12.75">
      <c r="I777" s="89"/>
    </row>
    <row r="778" ht="12.75">
      <c r="I778" s="89"/>
    </row>
    <row r="779" ht="12.75">
      <c r="I779" s="89"/>
    </row>
    <row r="780" ht="12.75">
      <c r="I780" s="89"/>
    </row>
    <row r="781" ht="12.75">
      <c r="I781" s="89"/>
    </row>
    <row r="782" ht="12.75">
      <c r="I782" s="89"/>
    </row>
    <row r="783" ht="12.75">
      <c r="I783" s="89"/>
    </row>
    <row r="784" ht="12.75">
      <c r="I784" s="89"/>
    </row>
    <row r="785" ht="12.75">
      <c r="I785" s="89"/>
    </row>
    <row r="786" ht="12.75">
      <c r="I786" s="89"/>
    </row>
    <row r="787" ht="12.75">
      <c r="I787" s="89"/>
    </row>
    <row r="788" ht="12.75">
      <c r="I788" s="89"/>
    </row>
    <row r="789" ht="12.75">
      <c r="I789" s="89"/>
    </row>
    <row r="790" ht="12.75">
      <c r="I790" s="89"/>
    </row>
    <row r="791" ht="12.75">
      <c r="I791" s="89"/>
    </row>
    <row r="792" ht="12.75">
      <c r="I792" s="89"/>
    </row>
    <row r="793" ht="12.75">
      <c r="I793" s="89"/>
    </row>
    <row r="794" ht="12.75">
      <c r="I794" s="89"/>
    </row>
    <row r="795" ht="12.75">
      <c r="I795" s="89"/>
    </row>
    <row r="796" ht="12.75">
      <c r="I796" s="89"/>
    </row>
    <row r="797" ht="12.75">
      <c r="I797" s="89"/>
    </row>
    <row r="798" ht="12.75">
      <c r="I798" s="89"/>
    </row>
    <row r="799" ht="12.75">
      <c r="I799" s="89"/>
    </row>
    <row r="800" ht="12.75">
      <c r="I800" s="89"/>
    </row>
    <row r="801" ht="12.75">
      <c r="I801" s="89"/>
    </row>
    <row r="802" ht="12.75">
      <c r="I802" s="89"/>
    </row>
    <row r="803" ht="12.75">
      <c r="I803" s="89"/>
    </row>
    <row r="804" ht="12.75">
      <c r="I804" s="89"/>
    </row>
    <row r="805" ht="12.75">
      <c r="I805" s="89"/>
    </row>
    <row r="806" ht="12.75">
      <c r="I806" s="89"/>
    </row>
    <row r="807" ht="12.75">
      <c r="I807" s="89"/>
    </row>
    <row r="808" ht="12.75">
      <c r="I808" s="89"/>
    </row>
    <row r="809" ht="12.75">
      <c r="I809" s="89"/>
    </row>
    <row r="810" ht="12.75">
      <c r="I810" s="89"/>
    </row>
    <row r="811" ht="12.75">
      <c r="I811" s="89"/>
    </row>
    <row r="812" ht="12.75">
      <c r="I812" s="89"/>
    </row>
    <row r="813" ht="12.75">
      <c r="I813" s="89"/>
    </row>
    <row r="814" ht="12.75">
      <c r="I814" s="89"/>
    </row>
    <row r="815" ht="12.75">
      <c r="I815" s="89"/>
    </row>
    <row r="816" ht="12.75">
      <c r="I816" s="89"/>
    </row>
    <row r="817" ht="12.75">
      <c r="I817" s="89"/>
    </row>
    <row r="818" ht="12.75">
      <c r="I818" s="89"/>
    </row>
    <row r="819" ht="12.75">
      <c r="I819" s="89"/>
    </row>
    <row r="820" ht="12.75">
      <c r="I820" s="89"/>
    </row>
    <row r="821" ht="12.75">
      <c r="I821" s="89"/>
    </row>
    <row r="822" ht="12.75">
      <c r="I822" s="89"/>
    </row>
    <row r="823" ht="12.75">
      <c r="I823" s="89"/>
    </row>
    <row r="824" ht="12.75">
      <c r="I824" s="89"/>
    </row>
    <row r="825" ht="12.75">
      <c r="I825" s="89"/>
    </row>
    <row r="826" ht="12.75">
      <c r="I826" s="89"/>
    </row>
    <row r="827" ht="12.75">
      <c r="I827" s="89"/>
    </row>
    <row r="828" ht="12.75">
      <c r="I828" s="89"/>
    </row>
    <row r="829" ht="12.75">
      <c r="I829" s="89"/>
    </row>
    <row r="830" ht="12.75">
      <c r="I830" s="89"/>
    </row>
    <row r="831" ht="12.75">
      <c r="I831" s="89"/>
    </row>
    <row r="832" ht="12.75">
      <c r="I832" s="89"/>
    </row>
    <row r="833" ht="12.75">
      <c r="I833" s="89"/>
    </row>
    <row r="834" ht="12.75">
      <c r="I834" s="89"/>
    </row>
    <row r="835" ht="12.75">
      <c r="I835" s="89"/>
    </row>
    <row r="836" ht="12.75">
      <c r="I836" s="89"/>
    </row>
    <row r="837" ht="12.75">
      <c r="I837" s="89"/>
    </row>
    <row r="838" ht="12.75">
      <c r="I838" s="89"/>
    </row>
    <row r="839" ht="12.75">
      <c r="I839" s="89"/>
    </row>
    <row r="840" ht="12.75">
      <c r="I840" s="89"/>
    </row>
    <row r="841" ht="12.75">
      <c r="I841" s="89"/>
    </row>
    <row r="842" ht="12.75">
      <c r="I842" s="89"/>
    </row>
    <row r="843" ht="12.75">
      <c r="I843" s="89"/>
    </row>
    <row r="844" ht="12.75">
      <c r="I844" s="89"/>
    </row>
    <row r="845" ht="12.75">
      <c r="I845" s="89"/>
    </row>
    <row r="846" ht="12.75">
      <c r="I846" s="89"/>
    </row>
    <row r="847" ht="12.75">
      <c r="I847" s="89"/>
    </row>
    <row r="848" ht="12.75">
      <c r="I848" s="89"/>
    </row>
    <row r="849" ht="12.75">
      <c r="I849" s="89"/>
    </row>
    <row r="850" ht="12.75">
      <c r="I850" s="89"/>
    </row>
    <row r="851" ht="12.75">
      <c r="I851" s="89"/>
    </row>
    <row r="852" ht="12.75">
      <c r="I852" s="89"/>
    </row>
    <row r="853" ht="12.75">
      <c r="I853" s="89"/>
    </row>
    <row r="854" ht="12.75">
      <c r="I854" s="89"/>
    </row>
    <row r="855" ht="12.75">
      <c r="I855" s="89"/>
    </row>
    <row r="856" ht="12.75">
      <c r="I856" s="89"/>
    </row>
    <row r="857" ht="12.75">
      <c r="I857" s="89"/>
    </row>
    <row r="858" ht="12.75">
      <c r="I858" s="89"/>
    </row>
    <row r="859" ht="12.75">
      <c r="I859" s="89"/>
    </row>
    <row r="860" ht="12.75">
      <c r="I860" s="89"/>
    </row>
    <row r="861" ht="12.75">
      <c r="I861" s="89"/>
    </row>
    <row r="862" ht="12.75">
      <c r="I862" s="89"/>
    </row>
    <row r="863" ht="12.75">
      <c r="I863" s="89"/>
    </row>
    <row r="864" ht="12.75">
      <c r="I864" s="89"/>
    </row>
    <row r="865" ht="12.75">
      <c r="I865" s="89"/>
    </row>
    <row r="866" ht="12.75">
      <c r="I866" s="89"/>
    </row>
    <row r="867" ht="12.75">
      <c r="I867" s="89"/>
    </row>
    <row r="868" ht="12.75">
      <c r="I868" s="89"/>
    </row>
    <row r="869" ht="12.75">
      <c r="I869" s="89"/>
    </row>
    <row r="870" ht="12.75">
      <c r="I870" s="89"/>
    </row>
    <row r="871" ht="12.75">
      <c r="I871" s="89"/>
    </row>
    <row r="872" ht="12.75">
      <c r="I872" s="89"/>
    </row>
    <row r="873" ht="12.75">
      <c r="I873" s="89"/>
    </row>
    <row r="874" ht="12.75">
      <c r="I874" s="89"/>
    </row>
    <row r="875" ht="12.75">
      <c r="I875" s="89"/>
    </row>
    <row r="876" ht="12.75">
      <c r="I876" s="89"/>
    </row>
    <row r="877" ht="12.75">
      <c r="I877" s="89"/>
    </row>
    <row r="878" ht="12.75">
      <c r="I878" s="89"/>
    </row>
    <row r="879" ht="12.75">
      <c r="I879" s="89"/>
    </row>
    <row r="880" ht="12.75">
      <c r="I880" s="89"/>
    </row>
    <row r="881" ht="12.75">
      <c r="I881" s="89"/>
    </row>
    <row r="882" ht="12.75">
      <c r="I882" s="89"/>
    </row>
    <row r="883" ht="12.75">
      <c r="I883" s="89"/>
    </row>
    <row r="884" ht="12.75">
      <c r="I884" s="89"/>
    </row>
    <row r="885" ht="12.75">
      <c r="I885" s="89"/>
    </row>
    <row r="886" ht="12.75">
      <c r="I886" s="89"/>
    </row>
    <row r="887" ht="12.75">
      <c r="I887" s="89"/>
    </row>
    <row r="888" ht="12.75">
      <c r="I888" s="89"/>
    </row>
    <row r="889" ht="12.75">
      <c r="I889" s="89"/>
    </row>
    <row r="890" ht="12.75">
      <c r="I890" s="89"/>
    </row>
    <row r="891" ht="12.75">
      <c r="I891" s="89"/>
    </row>
    <row r="892" ht="12.75">
      <c r="I892" s="89"/>
    </row>
    <row r="893" ht="12.75">
      <c r="I893" s="89"/>
    </row>
    <row r="894" ht="12.75">
      <c r="I894" s="89"/>
    </row>
    <row r="895" ht="12.75">
      <c r="I895" s="89"/>
    </row>
    <row r="896" ht="12.75">
      <c r="I896" s="89"/>
    </row>
    <row r="897" ht="12.75">
      <c r="I897" s="89"/>
    </row>
    <row r="898" ht="12.75">
      <c r="I898" s="89"/>
    </row>
    <row r="899" ht="12.75">
      <c r="I899" s="89"/>
    </row>
    <row r="900" ht="12.75">
      <c r="I900" s="89"/>
    </row>
    <row r="901" ht="12.75">
      <c r="I901" s="89"/>
    </row>
    <row r="902" ht="12.75">
      <c r="I902" s="89"/>
    </row>
    <row r="903" ht="12.75">
      <c r="I903" s="89"/>
    </row>
    <row r="904" ht="12.75">
      <c r="I904" s="89"/>
    </row>
    <row r="905" ht="12.75">
      <c r="I905" s="89"/>
    </row>
    <row r="906" ht="12.75">
      <c r="I906" s="89"/>
    </row>
    <row r="907" ht="12.75">
      <c r="I907" s="89"/>
    </row>
    <row r="908" ht="12.75">
      <c r="I908" s="89"/>
    </row>
    <row r="909" ht="12.75">
      <c r="I909" s="89"/>
    </row>
    <row r="910" ht="12.75">
      <c r="I910" s="89"/>
    </row>
    <row r="911" ht="12.75">
      <c r="I911" s="89"/>
    </row>
    <row r="912" ht="12.75">
      <c r="I912" s="89"/>
    </row>
    <row r="913" ht="12.75">
      <c r="I913" s="89"/>
    </row>
    <row r="914" ht="12.75">
      <c r="I914" s="89"/>
    </row>
    <row r="915" ht="12.75">
      <c r="I915" s="89"/>
    </row>
    <row r="916" ht="12.75">
      <c r="I916" s="89"/>
    </row>
    <row r="917" ht="12.75">
      <c r="I917" s="89"/>
    </row>
    <row r="918" ht="12.75">
      <c r="I918" s="89"/>
    </row>
    <row r="919" ht="12.75">
      <c r="I919" s="89"/>
    </row>
    <row r="920" ht="12.75">
      <c r="I920" s="89"/>
    </row>
    <row r="921" ht="12.75">
      <c r="I921" s="89"/>
    </row>
    <row r="922" ht="12.75">
      <c r="I922" s="89"/>
    </row>
    <row r="923" ht="12.75">
      <c r="I923" s="89"/>
    </row>
    <row r="924" ht="12.75">
      <c r="I924" s="89"/>
    </row>
    <row r="925" ht="12.75">
      <c r="I925" s="89"/>
    </row>
    <row r="926" ht="12.75">
      <c r="I926" s="89"/>
    </row>
    <row r="927" ht="12.75">
      <c r="I927" s="89"/>
    </row>
    <row r="928" ht="12.75">
      <c r="I928" s="89"/>
    </row>
    <row r="929" ht="12.75">
      <c r="I929" s="89"/>
    </row>
    <row r="930" ht="12.75">
      <c r="I930" s="89"/>
    </row>
    <row r="931" ht="12.75">
      <c r="I931" s="89"/>
    </row>
    <row r="932" ht="12.75">
      <c r="I932" s="89"/>
    </row>
    <row r="933" ht="12.75">
      <c r="I933" s="89"/>
    </row>
    <row r="934" ht="12.75">
      <c r="I934" s="89"/>
    </row>
    <row r="935" ht="12.75">
      <c r="I935" s="89"/>
    </row>
    <row r="936" ht="12.75">
      <c r="I936" s="89"/>
    </row>
    <row r="937" ht="12.75">
      <c r="I937" s="89"/>
    </row>
    <row r="938" ht="12.75">
      <c r="I938" s="89"/>
    </row>
    <row r="939" ht="12.75">
      <c r="I939" s="89"/>
    </row>
    <row r="940" ht="12.75">
      <c r="I940" s="89"/>
    </row>
    <row r="941" ht="12.75">
      <c r="I941" s="89"/>
    </row>
    <row r="942" ht="12.75">
      <c r="I942" s="89"/>
    </row>
    <row r="943" ht="12.75">
      <c r="I943" s="89"/>
    </row>
    <row r="944" ht="12.75">
      <c r="I944" s="89"/>
    </row>
    <row r="945" ht="12.75">
      <c r="I945" s="89"/>
    </row>
    <row r="946" ht="12.75">
      <c r="I946" s="89"/>
    </row>
    <row r="947" ht="12.75">
      <c r="I947" s="89"/>
    </row>
    <row r="948" ht="12.75">
      <c r="I948" s="89"/>
    </row>
    <row r="949" ht="12.75">
      <c r="I949" s="89"/>
    </row>
    <row r="950" ht="12.75">
      <c r="I950" s="89"/>
    </row>
    <row r="951" ht="12.75">
      <c r="I951" s="89"/>
    </row>
    <row r="952" ht="12.75">
      <c r="I952" s="89"/>
    </row>
    <row r="953" ht="12.75">
      <c r="I953" s="89"/>
    </row>
    <row r="954" ht="12.75">
      <c r="I954" s="89"/>
    </row>
    <row r="955" ht="12.75">
      <c r="I955" s="89"/>
    </row>
    <row r="956" ht="12.75">
      <c r="I956" s="89"/>
    </row>
    <row r="957" ht="12.75">
      <c r="I957" s="89"/>
    </row>
    <row r="958" ht="12.75">
      <c r="I958" s="89"/>
    </row>
    <row r="959" ht="12.75">
      <c r="I959" s="89"/>
    </row>
    <row r="960" ht="12.75">
      <c r="I960" s="89"/>
    </row>
    <row r="961" ht="12.75">
      <c r="I961" s="89"/>
    </row>
    <row r="962" ht="12.75">
      <c r="I962" s="89"/>
    </row>
    <row r="963" ht="12.75">
      <c r="I963" s="89"/>
    </row>
    <row r="964" ht="12.75">
      <c r="I964" s="89"/>
    </row>
    <row r="965" ht="12.75">
      <c r="I965" s="89"/>
    </row>
    <row r="966" ht="12.75">
      <c r="I966" s="89"/>
    </row>
    <row r="967" ht="12.75">
      <c r="I967" s="89"/>
    </row>
    <row r="968" ht="12.75">
      <c r="I968" s="89"/>
    </row>
    <row r="969" ht="12.75">
      <c r="I969" s="89"/>
    </row>
    <row r="970" ht="12.75">
      <c r="I970" s="89"/>
    </row>
    <row r="971" ht="12.75">
      <c r="I971" s="89"/>
    </row>
    <row r="972" ht="12.75">
      <c r="I972" s="89"/>
    </row>
    <row r="973" ht="12.75">
      <c r="I973" s="89"/>
    </row>
    <row r="974" ht="12.75">
      <c r="I974" s="89"/>
    </row>
    <row r="975" ht="12.75">
      <c r="I975" s="89"/>
    </row>
    <row r="976" ht="12.75">
      <c r="I976" s="89"/>
    </row>
    <row r="977" ht="12.75">
      <c r="I977" s="89"/>
    </row>
    <row r="978" ht="12.75">
      <c r="I978" s="89"/>
    </row>
    <row r="979" ht="12.75">
      <c r="I979" s="89"/>
    </row>
    <row r="980" ht="12.75">
      <c r="I980" s="89"/>
    </row>
    <row r="981" ht="12.75">
      <c r="I981" s="89"/>
    </row>
    <row r="982" ht="12.75">
      <c r="I982" s="89"/>
    </row>
    <row r="983" ht="12.75">
      <c r="I983" s="89"/>
    </row>
    <row r="984" ht="12.75">
      <c r="I984" s="89"/>
    </row>
    <row r="985" ht="12.75">
      <c r="I985" s="89"/>
    </row>
    <row r="986" ht="12.75">
      <c r="I986" s="89"/>
    </row>
    <row r="987" ht="12.75">
      <c r="I987" s="89"/>
    </row>
    <row r="988" ht="12.75">
      <c r="I988" s="89"/>
    </row>
    <row r="989" ht="12.75">
      <c r="I989" s="89"/>
    </row>
    <row r="990" ht="12.75">
      <c r="I990" s="89"/>
    </row>
    <row r="991" ht="12.75">
      <c r="I991" s="89"/>
    </row>
    <row r="992" ht="12.75">
      <c r="I992" s="89"/>
    </row>
    <row r="993" ht="12.75">
      <c r="I993" s="89"/>
    </row>
    <row r="994" ht="12.75">
      <c r="I994" s="89"/>
    </row>
    <row r="995" ht="12.75">
      <c r="I995" s="89"/>
    </row>
    <row r="996" ht="12.75">
      <c r="I996" s="89"/>
    </row>
    <row r="997" ht="12.75">
      <c r="I997" s="89"/>
    </row>
    <row r="998" ht="12.75">
      <c r="I998" s="89"/>
    </row>
    <row r="999" ht="12.75">
      <c r="I999" s="89"/>
    </row>
    <row r="1000" ht="12.75">
      <c r="I1000" s="89"/>
    </row>
    <row r="1001" ht="12.75">
      <c r="I1001" s="89"/>
    </row>
    <row r="1002" ht="12.75">
      <c r="I1002" s="89"/>
    </row>
    <row r="1003" ht="12.75">
      <c r="I1003" s="89"/>
    </row>
    <row r="1004" ht="12.75">
      <c r="I1004" s="89"/>
    </row>
    <row r="1005" ht="12.75">
      <c r="I1005" s="89"/>
    </row>
    <row r="1006" ht="12.75">
      <c r="I1006" s="89"/>
    </row>
    <row r="1007" ht="12.75">
      <c r="I1007" s="89"/>
    </row>
    <row r="1008" ht="12.75">
      <c r="I1008" s="89"/>
    </row>
    <row r="1009" ht="12.75">
      <c r="I1009" s="89"/>
    </row>
    <row r="1010" ht="12.75">
      <c r="I1010" s="89"/>
    </row>
    <row r="1011" ht="12.75">
      <c r="I1011" s="89"/>
    </row>
    <row r="1012" ht="12.75">
      <c r="I1012" s="89"/>
    </row>
    <row r="1013" ht="12.75">
      <c r="I1013" s="89"/>
    </row>
    <row r="1014" ht="12.75">
      <c r="I1014" s="89"/>
    </row>
    <row r="1015" ht="12.75">
      <c r="I1015" s="89"/>
    </row>
    <row r="1016" ht="12.75">
      <c r="I1016" s="89"/>
    </row>
    <row r="1017" ht="12.75">
      <c r="I1017" s="89"/>
    </row>
    <row r="1018" ht="12.75">
      <c r="I1018" s="89"/>
    </row>
    <row r="1019" ht="12.75">
      <c r="I1019" s="89"/>
    </row>
    <row r="1020" ht="12.75">
      <c r="I1020" s="89"/>
    </row>
    <row r="1021" ht="12.75">
      <c r="I1021" s="89"/>
    </row>
    <row r="1022" ht="12.75">
      <c r="I1022" s="89"/>
    </row>
    <row r="1023" ht="12.75">
      <c r="I1023" s="89"/>
    </row>
    <row r="1024" ht="12.75">
      <c r="I1024" s="89"/>
    </row>
    <row r="1025" ht="12.75">
      <c r="I1025" s="89"/>
    </row>
    <row r="1026" ht="12.75">
      <c r="I1026" s="89"/>
    </row>
    <row r="1027" ht="12.75">
      <c r="I1027" s="89"/>
    </row>
    <row r="1028" ht="12.75">
      <c r="I1028" s="89"/>
    </row>
    <row r="1029" ht="12.75">
      <c r="I1029" s="89"/>
    </row>
    <row r="1030" ht="12.75">
      <c r="I1030" s="89"/>
    </row>
    <row r="1031" ht="12.75">
      <c r="I1031" s="89"/>
    </row>
    <row r="1032" ht="12.75">
      <c r="I1032" s="89"/>
    </row>
    <row r="1033" ht="12.75">
      <c r="I1033" s="89"/>
    </row>
    <row r="1034" ht="12.75">
      <c r="I1034" s="89"/>
    </row>
    <row r="1035" ht="12.75">
      <c r="I1035" s="89"/>
    </row>
    <row r="1036" ht="12.75">
      <c r="I1036" s="89"/>
    </row>
    <row r="1037" ht="12.75">
      <c r="I1037" s="89"/>
    </row>
    <row r="1038" ht="12.75">
      <c r="I1038" s="89"/>
    </row>
    <row r="1039" ht="12.75">
      <c r="I1039" s="89"/>
    </row>
    <row r="1040" ht="12.75">
      <c r="I1040" s="89"/>
    </row>
    <row r="1041" ht="12.75">
      <c r="I1041" s="89"/>
    </row>
    <row r="1042" ht="12.75">
      <c r="I1042" s="89"/>
    </row>
    <row r="1043" ht="12.75">
      <c r="I1043" s="89"/>
    </row>
    <row r="1044" ht="12.75">
      <c r="I1044" s="89"/>
    </row>
    <row r="1045" ht="12.75">
      <c r="I1045" s="89"/>
    </row>
    <row r="1046" ht="12.75">
      <c r="I1046" s="89"/>
    </row>
    <row r="1047" ht="12.75">
      <c r="I1047" s="89"/>
    </row>
    <row r="1048" ht="12.75">
      <c r="I1048" s="89"/>
    </row>
    <row r="1049" ht="12.75">
      <c r="I1049" s="89"/>
    </row>
    <row r="1050" ht="12.75">
      <c r="I1050" s="89"/>
    </row>
    <row r="1051" ht="12.75">
      <c r="I1051" s="89"/>
    </row>
    <row r="1052" ht="12.75">
      <c r="I1052" s="89"/>
    </row>
    <row r="1053" ht="12.75">
      <c r="I1053" s="89"/>
    </row>
    <row r="1054" ht="12.75">
      <c r="I1054" s="89"/>
    </row>
    <row r="1055" ht="12.75">
      <c r="I1055" s="89"/>
    </row>
    <row r="1056" ht="12.75">
      <c r="I1056" s="89"/>
    </row>
    <row r="1057" ht="12.75">
      <c r="I1057" s="89"/>
    </row>
    <row r="1058" ht="12.75">
      <c r="I1058" s="89"/>
    </row>
    <row r="1059" ht="12.75">
      <c r="I1059" s="89"/>
    </row>
    <row r="1060" ht="12.75">
      <c r="I1060" s="89"/>
    </row>
    <row r="1061" ht="12.75">
      <c r="I1061" s="89"/>
    </row>
    <row r="1062" ht="12.75">
      <c r="I1062" s="89"/>
    </row>
    <row r="1063" ht="12.75">
      <c r="I1063" s="89"/>
    </row>
    <row r="1064" ht="12.75">
      <c r="I1064" s="89"/>
    </row>
    <row r="1065" ht="12.75">
      <c r="I1065" s="89"/>
    </row>
    <row r="1066" ht="12.75">
      <c r="I1066" s="89"/>
    </row>
    <row r="1067" ht="12.75">
      <c r="I1067" s="89"/>
    </row>
    <row r="1068" ht="12.75">
      <c r="I1068" s="89"/>
    </row>
    <row r="1069" ht="12.75">
      <c r="I1069" s="89"/>
    </row>
    <row r="1070" ht="12.75">
      <c r="I1070" s="89"/>
    </row>
    <row r="1071" ht="12.75">
      <c r="I1071" s="89"/>
    </row>
    <row r="1072" ht="12.75">
      <c r="I1072" s="89"/>
    </row>
    <row r="1073" ht="12.75">
      <c r="I1073" s="89"/>
    </row>
    <row r="1074" ht="12.75">
      <c r="I1074" s="89"/>
    </row>
    <row r="1075" ht="12.75">
      <c r="I1075" s="89"/>
    </row>
    <row r="1076" ht="12.75">
      <c r="I1076" s="89"/>
    </row>
    <row r="1077" ht="12.75">
      <c r="I1077" s="89"/>
    </row>
    <row r="1078" ht="12.75">
      <c r="I1078" s="89"/>
    </row>
    <row r="1079" ht="12.75">
      <c r="I1079" s="89"/>
    </row>
    <row r="1080" ht="12.75">
      <c r="I1080" s="89"/>
    </row>
    <row r="1081" ht="12.75">
      <c r="I1081" s="89"/>
    </row>
    <row r="1082" ht="12.75">
      <c r="I1082" s="89"/>
    </row>
    <row r="1083" ht="12.75">
      <c r="I1083" s="89"/>
    </row>
    <row r="1084" ht="12.75">
      <c r="I1084" s="89"/>
    </row>
    <row r="1085" ht="12.75">
      <c r="I1085" s="89"/>
    </row>
    <row r="1086" ht="12.75">
      <c r="I1086" s="89"/>
    </row>
    <row r="1087" ht="12.75">
      <c r="I1087" s="89"/>
    </row>
    <row r="1088" ht="12.75">
      <c r="I1088" s="89"/>
    </row>
    <row r="1089" ht="12.75">
      <c r="I1089" s="89"/>
    </row>
    <row r="1090" ht="12.75">
      <c r="I1090" s="89"/>
    </row>
    <row r="1091" ht="12.75">
      <c r="I1091" s="89"/>
    </row>
    <row r="1092" ht="12.75">
      <c r="I1092" s="89"/>
    </row>
    <row r="1093" ht="12.75">
      <c r="I1093" s="89"/>
    </row>
    <row r="1094" ht="12.75">
      <c r="I1094" s="89"/>
    </row>
    <row r="1095" ht="12.75">
      <c r="I1095" s="89"/>
    </row>
    <row r="1096" ht="12.75">
      <c r="I1096" s="89"/>
    </row>
    <row r="1097" ht="12.75">
      <c r="I1097" s="89"/>
    </row>
    <row r="1098" ht="12.75">
      <c r="I1098" s="89"/>
    </row>
    <row r="1099" ht="12.75">
      <c r="I1099" s="89"/>
    </row>
    <row r="1100" ht="12.75">
      <c r="I1100" s="89"/>
    </row>
    <row r="1101" ht="12.75">
      <c r="I1101" s="89"/>
    </row>
    <row r="1102" ht="12.75">
      <c r="I1102" s="89"/>
    </row>
    <row r="1103" ht="12.75">
      <c r="I1103" s="89"/>
    </row>
    <row r="1104" ht="12.75">
      <c r="I1104" s="89"/>
    </row>
    <row r="1105" ht="12.75">
      <c r="I1105" s="89"/>
    </row>
    <row r="1106" ht="12.75">
      <c r="I1106" s="89"/>
    </row>
    <row r="1107" ht="12.75">
      <c r="I1107" s="89"/>
    </row>
    <row r="1108" ht="12.75">
      <c r="I1108" s="89"/>
    </row>
    <row r="1109" ht="12.75">
      <c r="I1109" s="89"/>
    </row>
    <row r="1110" ht="12.75">
      <c r="I1110" s="89"/>
    </row>
    <row r="1111" ht="12.75">
      <c r="I1111" s="89"/>
    </row>
    <row r="1112" ht="12.75">
      <c r="I1112" s="89"/>
    </row>
    <row r="1113" ht="12.75">
      <c r="I1113" s="89"/>
    </row>
    <row r="1114" ht="12.75">
      <c r="I1114" s="89"/>
    </row>
    <row r="1115" ht="12.75">
      <c r="I1115" s="89"/>
    </row>
    <row r="1116" ht="12.75">
      <c r="I1116" s="89"/>
    </row>
    <row r="1117" ht="12.75">
      <c r="I1117" s="89"/>
    </row>
    <row r="1118" ht="12.75">
      <c r="I1118" s="89"/>
    </row>
    <row r="1119" ht="12.75">
      <c r="I1119" s="89"/>
    </row>
    <row r="1120" ht="12.75">
      <c r="I1120" s="89"/>
    </row>
    <row r="1121" ht="12.75">
      <c r="I1121" s="89"/>
    </row>
    <row r="1122" ht="12.75">
      <c r="I1122" s="89"/>
    </row>
    <row r="1123" ht="12.75">
      <c r="I1123" s="89"/>
    </row>
    <row r="1124" ht="12.75">
      <c r="I1124" s="89"/>
    </row>
    <row r="1125" ht="12.75">
      <c r="I1125" s="89"/>
    </row>
    <row r="1126" ht="12.75">
      <c r="I1126" s="89"/>
    </row>
    <row r="1127" ht="12.75">
      <c r="I1127" s="89"/>
    </row>
    <row r="1128" ht="12.75">
      <c r="I1128" s="89"/>
    </row>
    <row r="1129" ht="12.75">
      <c r="I1129" s="89"/>
    </row>
    <row r="1130" ht="12.75">
      <c r="I1130" s="89"/>
    </row>
    <row r="1131" ht="12.75">
      <c r="I1131" s="89"/>
    </row>
    <row r="1132" ht="12.75">
      <c r="I1132" s="89"/>
    </row>
    <row r="1133" ht="12.75">
      <c r="I1133" s="89"/>
    </row>
    <row r="1134" ht="12.75">
      <c r="I1134" s="89"/>
    </row>
    <row r="1135" ht="12.75">
      <c r="I1135" s="89"/>
    </row>
    <row r="1136" ht="12.75">
      <c r="I1136" s="89"/>
    </row>
    <row r="1137" ht="12.75">
      <c r="I1137" s="89"/>
    </row>
    <row r="1138" ht="12.75">
      <c r="I1138" s="89"/>
    </row>
    <row r="1139" ht="12.75">
      <c r="I1139" s="89"/>
    </row>
    <row r="1140" ht="12.75">
      <c r="I1140" s="89"/>
    </row>
    <row r="1141" ht="12.75">
      <c r="I1141" s="89"/>
    </row>
    <row r="1142" ht="12.75">
      <c r="I1142" s="89"/>
    </row>
    <row r="1143" ht="12.75">
      <c r="I1143" s="89"/>
    </row>
    <row r="1144" ht="12.75">
      <c r="I1144" s="89"/>
    </row>
    <row r="1145" ht="12.75">
      <c r="I1145" s="89"/>
    </row>
    <row r="1146" ht="12.75">
      <c r="I1146" s="89"/>
    </row>
    <row r="1147" ht="12.75">
      <c r="I1147" s="89"/>
    </row>
    <row r="1148" ht="12.75">
      <c r="I1148" s="89"/>
    </row>
    <row r="1149" ht="12.75">
      <c r="I1149" s="89"/>
    </row>
    <row r="1150" ht="12.75">
      <c r="I1150" s="89"/>
    </row>
    <row r="1151" ht="12.75">
      <c r="I1151" s="89"/>
    </row>
    <row r="1152" ht="12.75">
      <c r="I1152" s="89"/>
    </row>
    <row r="1153" ht="12.75">
      <c r="I1153" s="89"/>
    </row>
    <row r="1154" ht="12.75">
      <c r="I1154" s="89"/>
    </row>
    <row r="1155" ht="12.75">
      <c r="I1155" s="89"/>
    </row>
    <row r="1156" ht="12.75">
      <c r="I1156" s="89"/>
    </row>
    <row r="1157" ht="12.75">
      <c r="I1157" s="89"/>
    </row>
    <row r="1158" ht="12.75">
      <c r="I1158" s="89"/>
    </row>
    <row r="1159" ht="12.75">
      <c r="I1159" s="89"/>
    </row>
    <row r="1160" ht="12.75">
      <c r="I1160" s="89"/>
    </row>
    <row r="1161" ht="12.75">
      <c r="I1161" s="89"/>
    </row>
    <row r="1162" ht="12.75">
      <c r="I1162" s="89"/>
    </row>
    <row r="1163" ht="12.75">
      <c r="I1163" s="89"/>
    </row>
    <row r="1164" ht="12.75">
      <c r="I1164" s="89"/>
    </row>
    <row r="1165" ht="12.75">
      <c r="I1165" s="89"/>
    </row>
    <row r="1166" ht="12.75">
      <c r="I1166" s="89"/>
    </row>
    <row r="1167" ht="12.75">
      <c r="I1167" s="89"/>
    </row>
    <row r="1168" ht="12.75">
      <c r="I1168" s="89"/>
    </row>
    <row r="1169" ht="12.75">
      <c r="I1169" s="89"/>
    </row>
    <row r="1170" ht="12.75">
      <c r="I1170" s="89"/>
    </row>
    <row r="1171" ht="12.75">
      <c r="I1171" s="89"/>
    </row>
    <row r="1172" ht="12.75">
      <c r="I1172" s="89"/>
    </row>
    <row r="1173" ht="12.75">
      <c r="I1173" s="89"/>
    </row>
    <row r="1174" ht="12.75">
      <c r="I1174" s="89"/>
    </row>
    <row r="1175" ht="12.75">
      <c r="I1175" s="89"/>
    </row>
    <row r="1176" ht="12.75">
      <c r="I1176" s="89"/>
    </row>
    <row r="1177" ht="12.75">
      <c r="I1177" s="89"/>
    </row>
    <row r="1178" ht="12.75">
      <c r="I1178" s="89"/>
    </row>
    <row r="1179" ht="12.75">
      <c r="I1179" s="89"/>
    </row>
    <row r="1180" ht="12.75">
      <c r="I1180" s="89"/>
    </row>
    <row r="1181" ht="12.75">
      <c r="I1181" s="89"/>
    </row>
    <row r="1182" ht="12.75">
      <c r="I1182" s="89"/>
    </row>
    <row r="1183" ht="12.75">
      <c r="I1183" s="89"/>
    </row>
    <row r="1184" ht="12.75">
      <c r="I1184" s="89"/>
    </row>
    <row r="1185" ht="12.75">
      <c r="I1185" s="89"/>
    </row>
    <row r="1186" ht="12.75">
      <c r="I1186" s="89"/>
    </row>
    <row r="1187" ht="12.75">
      <c r="I1187" s="89"/>
    </row>
    <row r="1188" ht="12.75">
      <c r="I1188" s="89"/>
    </row>
    <row r="1189" ht="12.75">
      <c r="I1189" s="89"/>
    </row>
    <row r="1190" ht="12.75">
      <c r="I1190" s="89"/>
    </row>
    <row r="1191" ht="12.75">
      <c r="I1191" s="89"/>
    </row>
    <row r="1192" ht="12.75">
      <c r="I1192" s="89"/>
    </row>
    <row r="1193" ht="12.75">
      <c r="I1193" s="89"/>
    </row>
    <row r="1194" ht="12.75">
      <c r="I1194" s="89"/>
    </row>
    <row r="1195" ht="12.75">
      <c r="I1195" s="89"/>
    </row>
    <row r="1196" ht="12.75">
      <c r="I1196" s="89"/>
    </row>
    <row r="1197" ht="12.75">
      <c r="I1197" s="89"/>
    </row>
    <row r="1198" ht="12.75">
      <c r="I1198" s="89"/>
    </row>
    <row r="1199" ht="12.75">
      <c r="I1199" s="89"/>
    </row>
    <row r="1200" ht="12.75">
      <c r="I1200" s="89"/>
    </row>
    <row r="1201" ht="12.75">
      <c r="I1201" s="89"/>
    </row>
    <row r="1202" ht="12.75">
      <c r="I1202" s="89"/>
    </row>
    <row r="1203" ht="12.75">
      <c r="I1203" s="89"/>
    </row>
    <row r="1204" ht="12.75">
      <c r="I1204" s="89"/>
    </row>
    <row r="1205" ht="12.75">
      <c r="I1205" s="89"/>
    </row>
    <row r="1206" ht="12.75">
      <c r="I1206" s="89"/>
    </row>
    <row r="1207" ht="12.75">
      <c r="I1207" s="89"/>
    </row>
    <row r="1208" ht="12.75">
      <c r="I1208" s="89"/>
    </row>
    <row r="1209" ht="12.75">
      <c r="I1209" s="89"/>
    </row>
    <row r="1210" ht="12.75">
      <c r="I1210" s="89"/>
    </row>
    <row r="1211" ht="12.75">
      <c r="I1211" s="89"/>
    </row>
    <row r="1212" ht="12.75">
      <c r="I1212" s="89"/>
    </row>
    <row r="1213" ht="12.75">
      <c r="I1213" s="89"/>
    </row>
    <row r="1214" ht="12.75">
      <c r="I1214" s="89"/>
    </row>
    <row r="1215" ht="12.75">
      <c r="I1215" s="89"/>
    </row>
    <row r="1216" ht="12.75">
      <c r="I1216" s="89"/>
    </row>
    <row r="1217" ht="12.75">
      <c r="I1217" s="89"/>
    </row>
    <row r="1218" ht="12.75">
      <c r="I1218" s="89"/>
    </row>
    <row r="1219" ht="12.75">
      <c r="I1219" s="89"/>
    </row>
    <row r="1220" ht="12.75">
      <c r="I1220" s="89"/>
    </row>
    <row r="1221" ht="12.75">
      <c r="I1221" s="89"/>
    </row>
    <row r="1222" ht="12.75">
      <c r="I1222" s="89"/>
    </row>
    <row r="1223" ht="12.75">
      <c r="I1223" s="89"/>
    </row>
    <row r="1224" ht="12.75">
      <c r="I1224" s="89"/>
    </row>
    <row r="1225" ht="12.75">
      <c r="I1225" s="89"/>
    </row>
    <row r="1226" ht="12.75">
      <c r="I1226" s="89"/>
    </row>
    <row r="1227" ht="12.75">
      <c r="I1227" s="89"/>
    </row>
    <row r="1228" ht="12.75">
      <c r="I1228" s="89"/>
    </row>
    <row r="1229" ht="12.75">
      <c r="I1229" s="89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violachin</dc:creator>
  <cp:keywords/>
  <dc:description/>
  <cp:lastModifiedBy>sinyee</cp:lastModifiedBy>
  <cp:lastPrinted>2011-08-24T01:17:06Z</cp:lastPrinted>
  <dcterms:created xsi:type="dcterms:W3CDTF">1997-08-20T04:01:58Z</dcterms:created>
  <dcterms:modified xsi:type="dcterms:W3CDTF">2011-08-25T03:30:57Z</dcterms:modified>
  <cp:category/>
  <cp:version/>
  <cp:contentType/>
  <cp:contentStatus/>
</cp:coreProperties>
</file>